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05" windowHeight="11535" activeTab="1"/>
  </bookViews>
  <sheets>
    <sheet name="List1" sheetId="1" r:id="rId1"/>
    <sheet name="novi" sheetId="4" r:id="rId2"/>
    <sheet name="List2" sheetId="2" r:id="rId3"/>
    <sheet name="List3" sheetId="3" r:id="rId4"/>
  </sheets>
  <calcPr calcId="144525"/>
</workbook>
</file>

<file path=xl/calcChain.xml><?xml version="1.0" encoding="utf-8"?>
<calcChain xmlns="http://schemas.openxmlformats.org/spreadsheetml/2006/main">
  <c r="E32" i="4" l="1"/>
  <c r="E16" i="4" l="1"/>
  <c r="E15" i="4"/>
  <c r="C13" i="4"/>
  <c r="E48" i="4"/>
  <c r="E46" i="4"/>
  <c r="E45" i="4"/>
  <c r="E43" i="4"/>
  <c r="E38" i="4"/>
  <c r="E37" i="4"/>
  <c r="C17" i="4"/>
  <c r="C23" i="4"/>
  <c r="C26" i="4"/>
  <c r="C25" i="4" s="1"/>
  <c r="C35" i="4"/>
  <c r="C40" i="4"/>
  <c r="C42" i="4"/>
  <c r="C44" i="4"/>
  <c r="C47" i="4"/>
  <c r="D42" i="4"/>
  <c r="E42" i="4" s="1"/>
  <c r="E28" i="4"/>
  <c r="E27" i="4"/>
  <c r="E24" i="4"/>
  <c r="D23" i="4"/>
  <c r="E22" i="4"/>
  <c r="E21" i="4"/>
  <c r="E20" i="4"/>
  <c r="E19" i="4"/>
  <c r="E18" i="4"/>
  <c r="E14" i="4" l="1"/>
  <c r="C49" i="4"/>
  <c r="D13" i="4"/>
  <c r="C34" i="4"/>
  <c r="D40" i="4"/>
  <c r="D35" i="4"/>
  <c r="E23" i="4"/>
  <c r="E28" i="1"/>
  <c r="C30" i="1"/>
  <c r="C20" i="1"/>
  <c r="E29" i="1"/>
  <c r="E27" i="1"/>
  <c r="E23" i="1"/>
  <c r="E26" i="1"/>
  <c r="E25" i="1"/>
  <c r="E24" i="1"/>
  <c r="E18" i="1"/>
  <c r="E17" i="1"/>
  <c r="E16" i="1"/>
  <c r="E15" i="1"/>
  <c r="E14" i="1"/>
  <c r="E13" i="1"/>
  <c r="E12" i="1"/>
  <c r="E11" i="1"/>
  <c r="E10" i="1"/>
  <c r="E9" i="1"/>
  <c r="E8" i="1"/>
  <c r="E35" i="4" l="1"/>
  <c r="D26" i="4"/>
  <c r="C12" i="4"/>
  <c r="C30" i="4" s="1"/>
  <c r="D17" i="4"/>
  <c r="E17" i="4" s="1"/>
  <c r="D44" i="4"/>
  <c r="E44" i="4" s="1"/>
  <c r="C32" i="4" l="1"/>
  <c r="D25" i="4"/>
  <c r="E25" i="4" s="1"/>
  <c r="E26" i="4"/>
  <c r="D47" i="4"/>
  <c r="E47" i="4" s="1"/>
  <c r="D49" i="4" l="1"/>
  <c r="E49" i="4" s="1"/>
  <c r="D34" i="4"/>
  <c r="E34" i="4" s="1"/>
  <c r="E13" i="4"/>
  <c r="D12" i="4" l="1"/>
  <c r="D30" i="4" s="1"/>
  <c r="E12" i="4" l="1"/>
  <c r="D32" i="4"/>
  <c r="E30" i="4"/>
</calcChain>
</file>

<file path=xl/sharedStrings.xml><?xml version="1.0" encoding="utf-8"?>
<sst xmlns="http://schemas.openxmlformats.org/spreadsheetml/2006/main" count="86" uniqueCount="73">
  <si>
    <t>IZMJENA I DOPUNA FINANCIJSKOG PLANA ZA 2011. GODINU</t>
  </si>
  <si>
    <t>NAZIV</t>
  </si>
  <si>
    <t>PLAN 2011.</t>
  </si>
  <si>
    <t>RAZLIKA</t>
  </si>
  <si>
    <t>IZMJENE I DOPUNE PLANA</t>
  </si>
  <si>
    <t>RAČUN</t>
  </si>
  <si>
    <t>Plaće za redovan rad</t>
  </si>
  <si>
    <t>Ostali rashodi za zaposlene</t>
  </si>
  <si>
    <t>Doprinosi na plaće</t>
  </si>
  <si>
    <t>Naknade troškova zaposlenima</t>
  </si>
  <si>
    <t>Rashodi za materijal i energiju</t>
  </si>
  <si>
    <t>DRŽAVNI PRORAČUN</t>
  </si>
  <si>
    <t>ŽUPANIJSKI PRORAČUN</t>
  </si>
  <si>
    <t>PRIHODI ZA POSEBNE NAMJENE</t>
  </si>
  <si>
    <t>Rashodi za usluge</t>
  </si>
  <si>
    <t>Naknade ostalih troškova osobama
 izvan radnog odnosa</t>
  </si>
  <si>
    <t>Ostali nespomenuti rashodi posl.</t>
  </si>
  <si>
    <t>Ostali financijski rashodi</t>
  </si>
  <si>
    <t>RASHODI</t>
  </si>
  <si>
    <t>Knjige za školsku knjižnicu</t>
  </si>
  <si>
    <t>Postrojenja i oprema</t>
  </si>
  <si>
    <t>UKUPNI RASHODI</t>
  </si>
  <si>
    <t>PRIHODI</t>
  </si>
  <si>
    <t>Kamate na depozite po viđenju</t>
  </si>
  <si>
    <t>Prihodi po posebnim propisima</t>
  </si>
  <si>
    <t>Kapitalne donacije</t>
  </si>
  <si>
    <t>Pomoći iz proračuna</t>
  </si>
  <si>
    <t>Ostali prihodi</t>
  </si>
  <si>
    <t>Prihodi iz proračuna - DRŽAVNOG</t>
  </si>
  <si>
    <t>Prihodi iz proračuna - ŽUPANIJSKOG</t>
  </si>
  <si>
    <t>Dodatna ulaganja na nefinanc.imovini</t>
  </si>
  <si>
    <t>UKUPNI PRIHODI</t>
  </si>
  <si>
    <t>Ravnatelj:</t>
  </si>
  <si>
    <t>Antun Žulić</t>
  </si>
  <si>
    <t>REPUBLIKA HRVATSKA</t>
  </si>
  <si>
    <t>MEĐIMURSKA ŽUPANIJA</t>
  </si>
  <si>
    <t>OSNOVNA ŠKOLA BELICA</t>
  </si>
  <si>
    <t>Dr. Ljudevita Gaja 21</t>
  </si>
  <si>
    <t>40319 Belica</t>
  </si>
  <si>
    <t>RASHODI POSLOVANJA</t>
  </si>
  <si>
    <t>Rashodi za zaposlene</t>
  </si>
  <si>
    <t>Materijalni rashodi</t>
  </si>
  <si>
    <t>RASHODI ZA NABAVU NEFINANCIJSKE
IMOVINE</t>
  </si>
  <si>
    <t>Rashodi za nabavu proizvedene 
dugotrajne imovine</t>
  </si>
  <si>
    <t>PRIHODI POSLOVANJA</t>
  </si>
  <si>
    <t>Pomoći iz inozemstva i od subjekata 
unutar općeg proračuna</t>
  </si>
  <si>
    <t>Prihodi od imovine</t>
  </si>
  <si>
    <t>Prihodi od financijske imovine</t>
  </si>
  <si>
    <t>Prihodi od prodaje proizvoda i robe te pruženih usluga i prihodi od donacija</t>
  </si>
  <si>
    <t>Naknade troškova osobama
 izvan radnog odnosa</t>
  </si>
  <si>
    <t>Prihodi od upravnih administr.pristojbi 
po posebnim propisima i naknada</t>
  </si>
  <si>
    <t xml:space="preserve">Prihodi od prodaje proizvoda i robe te 
pruženih usluga </t>
  </si>
  <si>
    <t>Donacije od pravnih i fizičkih osoba
izvan općeg proračuna</t>
  </si>
  <si>
    <t xml:space="preserve">Prihodi iz županijskog proračuna za financ.redovne djeltnosti </t>
  </si>
  <si>
    <t xml:space="preserve">             Predsjednica školskog odbora:</t>
  </si>
  <si>
    <t xml:space="preserve">             Marijana Marčec</t>
  </si>
  <si>
    <t>SVEUKUPNO</t>
  </si>
  <si>
    <t>MANJAK PRETHODNIH GODINA</t>
  </si>
  <si>
    <t>IZMJENE I DOPUNE FINANCIJSKOG PLANA ZA 2016. GODINU</t>
  </si>
  <si>
    <t>FINANCIJSKI PLAN 2016.</t>
  </si>
  <si>
    <t>INDEKS</t>
  </si>
  <si>
    <t>IZMJENE I DOPUNE FINANC.PLANA 2016.</t>
  </si>
  <si>
    <t xml:space="preserve">Financijski rashodi </t>
  </si>
  <si>
    <t>Tekuće pomoći iz proračuna - Općina
 (produženi boravak)</t>
  </si>
  <si>
    <t>Tekuće pomoći iz HZZ-a</t>
  </si>
  <si>
    <t>Tekuće pomoći iz proračuna - Ministarstvo</t>
  </si>
  <si>
    <t>Kapitalne pomoći - Općina</t>
  </si>
  <si>
    <t>Prihodi iz nadležnog proračuna</t>
  </si>
  <si>
    <t>Belica, 29.12.2016.</t>
  </si>
  <si>
    <t>Naknade trošk.zaposlenima</t>
  </si>
  <si>
    <t>Plaće (bruto)</t>
  </si>
  <si>
    <t>KLASA: 400-02/16-01/03</t>
  </si>
  <si>
    <t>URBROJ: 2109-24-16-01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</si>
</sst>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38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4"/>
      <name val="Calibri"/>
      <family val="2"/>
    </font>
    <font>
      <b/>
      <sz val="14"/>
      <name val="Calibri"/>
      <family val="2"/>
    </font>
    <font>
      <sz val="16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/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" fontId="1" fillId="0" borderId="4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0" borderId="10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5" fillId="0" borderId="1" xfId="0" applyNumberFormat="1" applyFont="1" applyBorder="1"/>
    <xf numFmtId="3" fontId="3" fillId="0" borderId="1" xfId="0" applyNumberFormat="1" applyFont="1" applyBorder="1"/>
    <xf numFmtId="0" fontId="11" fillId="0" borderId="7" xfId="0" applyFont="1" applyBorder="1" applyAlignment="1">
      <alignment horizontal="center"/>
    </xf>
    <xf numFmtId="0" fontId="12" fillId="0" borderId="0" xfId="0" applyFont="1"/>
    <xf numFmtId="3" fontId="3" fillId="0" borderId="9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 applyAlignment="1">
      <alignment wrapText="1"/>
    </xf>
    <xf numFmtId="3" fontId="5" fillId="0" borderId="12" xfId="0" applyNumberFormat="1" applyFont="1" applyBorder="1"/>
    <xf numFmtId="0" fontId="0" fillId="0" borderId="13" xfId="0" applyBorder="1"/>
    <xf numFmtId="0" fontId="5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3" fontId="3" fillId="2" borderId="17" xfId="0" applyNumberFormat="1" applyFont="1" applyFill="1" applyBorder="1"/>
    <xf numFmtId="0" fontId="3" fillId="0" borderId="11" xfId="0" applyFont="1" applyBorder="1"/>
    <xf numFmtId="0" fontId="3" fillId="0" borderId="12" xfId="0" applyFont="1" applyBorder="1"/>
    <xf numFmtId="4" fontId="5" fillId="0" borderId="12" xfId="0" applyNumberFormat="1" applyFont="1" applyBorder="1"/>
    <xf numFmtId="3" fontId="3" fillId="3" borderId="17" xfId="0" applyNumberFormat="1" applyFont="1" applyFill="1" applyBorder="1" applyAlignment="1">
      <alignment horizontal="right"/>
    </xf>
    <xf numFmtId="0" fontId="7" fillId="2" borderId="15" xfId="0" applyFont="1" applyFill="1" applyBorder="1"/>
    <xf numFmtId="0" fontId="5" fillId="0" borderId="8" xfId="0" applyFont="1" applyBorder="1"/>
    <xf numFmtId="4" fontId="3" fillId="0" borderId="9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4" fontId="5" fillId="0" borderId="19" xfId="0" applyNumberFormat="1" applyFont="1" applyBorder="1"/>
    <xf numFmtId="4" fontId="3" fillId="0" borderId="18" xfId="0" applyNumberFormat="1" applyFont="1" applyBorder="1"/>
    <xf numFmtId="3" fontId="13" fillId="0" borderId="20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0" fontId="13" fillId="0" borderId="8" xfId="0" applyFont="1" applyBorder="1"/>
    <xf numFmtId="0" fontId="13" fillId="0" borderId="9" xfId="0" applyFont="1" applyBorder="1"/>
    <xf numFmtId="3" fontId="13" fillId="0" borderId="9" xfId="0" applyNumberFormat="1" applyFont="1" applyBorder="1" applyAlignment="1">
      <alignment horizontal="right"/>
    </xf>
    <xf numFmtId="3" fontId="14" fillId="0" borderId="1" xfId="0" applyNumberFormat="1" applyFont="1" applyBorder="1"/>
    <xf numFmtId="0" fontId="13" fillId="0" borderId="10" xfId="0" applyFont="1" applyBorder="1"/>
    <xf numFmtId="0" fontId="15" fillId="0" borderId="1" xfId="0" applyFont="1" applyBorder="1"/>
    <xf numFmtId="3" fontId="3" fillId="3" borderId="18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7"/>
  <sheetViews>
    <sheetView topLeftCell="C14" workbookViewId="0">
      <selection activeCell="J18" sqref="J18"/>
    </sheetView>
  </sheetViews>
  <sheetFormatPr defaultRowHeight="15" x14ac:dyDescent="0.25"/>
  <cols>
    <col min="1" max="1" width="18.140625" customWidth="1"/>
    <col min="2" max="2" width="34.42578125" customWidth="1"/>
    <col min="3" max="3" width="32.140625" customWidth="1"/>
    <col min="4" max="4" width="26" customWidth="1"/>
    <col min="5" max="5" width="19" customWidth="1"/>
    <col min="6" max="6" width="21" customWidth="1"/>
    <col min="7" max="7" width="21.85546875" customWidth="1"/>
    <col min="8" max="8" width="29.85546875" customWidth="1"/>
  </cols>
  <sheetData>
    <row r="4" spans="1:15" x14ac:dyDescent="0.25">
      <c r="E4" s="6"/>
      <c r="F4" s="2" t="s">
        <v>0</v>
      </c>
      <c r="G4" s="2"/>
      <c r="H4" s="2"/>
      <c r="I4" s="2"/>
      <c r="J4" s="2"/>
      <c r="K4" s="2"/>
      <c r="L4" s="2"/>
      <c r="M4" s="2"/>
      <c r="N4" s="2"/>
      <c r="O4" s="2"/>
    </row>
    <row r="6" spans="1:15" x14ac:dyDescent="0.25">
      <c r="A6" s="1" t="s">
        <v>5</v>
      </c>
      <c r="B6" s="1" t="s">
        <v>1</v>
      </c>
      <c r="C6" s="3" t="s">
        <v>2</v>
      </c>
      <c r="D6" s="1" t="s">
        <v>4</v>
      </c>
      <c r="E6" s="1" t="s">
        <v>3</v>
      </c>
      <c r="F6" s="1" t="s">
        <v>11</v>
      </c>
      <c r="G6" s="1" t="s">
        <v>12</v>
      </c>
      <c r="H6" s="1" t="s">
        <v>13</v>
      </c>
    </row>
    <row r="7" spans="1:15" x14ac:dyDescent="0.25">
      <c r="A7" s="1"/>
      <c r="B7" s="7" t="s">
        <v>18</v>
      </c>
      <c r="C7" s="3"/>
      <c r="D7" s="1"/>
      <c r="E7" s="1"/>
      <c r="F7" s="1"/>
      <c r="G7" s="1"/>
      <c r="H7" s="1"/>
    </row>
    <row r="8" spans="1:15" x14ac:dyDescent="0.25">
      <c r="A8" s="1">
        <v>311</v>
      </c>
      <c r="B8" s="1" t="s">
        <v>6</v>
      </c>
      <c r="C8" s="4">
        <v>2892503</v>
      </c>
      <c r="D8" s="4">
        <v>2943722</v>
      </c>
      <c r="E8" s="4">
        <f t="shared" ref="E8:E18" si="0">C8-D8</f>
        <v>-51219</v>
      </c>
      <c r="F8" s="4">
        <v>2943722</v>
      </c>
      <c r="G8" s="1">
        <v>0</v>
      </c>
      <c r="H8" s="1">
        <v>0</v>
      </c>
    </row>
    <row r="9" spans="1:15" x14ac:dyDescent="0.25">
      <c r="A9" s="1">
        <v>312</v>
      </c>
      <c r="B9" s="1" t="s">
        <v>7</v>
      </c>
      <c r="C9" s="4">
        <v>208234</v>
      </c>
      <c r="D9" s="4">
        <v>158175</v>
      </c>
      <c r="E9" s="4">
        <f t="shared" si="0"/>
        <v>50059</v>
      </c>
      <c r="F9" s="4">
        <v>158175</v>
      </c>
      <c r="G9" s="1">
        <v>0</v>
      </c>
      <c r="H9" s="1">
        <v>0</v>
      </c>
    </row>
    <row r="10" spans="1:15" x14ac:dyDescent="0.25">
      <c r="A10" s="1">
        <v>313</v>
      </c>
      <c r="B10" s="1" t="s">
        <v>8</v>
      </c>
      <c r="C10" s="4">
        <v>489395</v>
      </c>
      <c r="D10" s="4">
        <v>505358</v>
      </c>
      <c r="E10" s="4">
        <f t="shared" si="0"/>
        <v>-15963</v>
      </c>
      <c r="F10" s="4">
        <v>505358</v>
      </c>
      <c r="G10" s="1">
        <v>0</v>
      </c>
      <c r="H10" s="1">
        <v>0</v>
      </c>
    </row>
    <row r="11" spans="1:15" x14ac:dyDescent="0.25">
      <c r="A11" s="1">
        <v>321</v>
      </c>
      <c r="B11" s="1" t="s">
        <v>9</v>
      </c>
      <c r="C11" s="4">
        <v>348158</v>
      </c>
      <c r="D11" s="4">
        <v>268717</v>
      </c>
      <c r="E11" s="4">
        <f t="shared" si="0"/>
        <v>79441</v>
      </c>
      <c r="F11" s="4">
        <v>242807</v>
      </c>
      <c r="G11" s="4">
        <v>26000</v>
      </c>
      <c r="H11" s="1">
        <v>0</v>
      </c>
    </row>
    <row r="12" spans="1:15" x14ac:dyDescent="0.25">
      <c r="A12" s="1">
        <v>322</v>
      </c>
      <c r="B12" s="1" t="s">
        <v>10</v>
      </c>
      <c r="C12" s="4">
        <v>356147</v>
      </c>
      <c r="D12" s="4">
        <v>330075</v>
      </c>
      <c r="E12" s="4">
        <f t="shared" si="0"/>
        <v>26072</v>
      </c>
      <c r="F12" s="1">
        <v>0</v>
      </c>
      <c r="G12" s="4">
        <v>190517</v>
      </c>
      <c r="H12" s="4">
        <v>139558</v>
      </c>
    </row>
    <row r="13" spans="1:15" x14ac:dyDescent="0.25">
      <c r="A13" s="1">
        <v>323</v>
      </c>
      <c r="B13" s="1" t="s">
        <v>14</v>
      </c>
      <c r="C13" s="4">
        <v>228639</v>
      </c>
      <c r="D13" s="4">
        <v>165947</v>
      </c>
      <c r="E13" s="4">
        <f t="shared" si="0"/>
        <v>62692</v>
      </c>
      <c r="F13" s="1">
        <v>0</v>
      </c>
      <c r="G13" s="4">
        <v>87629</v>
      </c>
      <c r="H13" s="4">
        <v>78318</v>
      </c>
    </row>
    <row r="14" spans="1:15" ht="30.75" customHeight="1" x14ac:dyDescent="0.25">
      <c r="A14" s="1">
        <v>324</v>
      </c>
      <c r="B14" s="5" t="s">
        <v>15</v>
      </c>
      <c r="C14" s="1">
        <v>0</v>
      </c>
      <c r="D14" s="4">
        <v>3118</v>
      </c>
      <c r="E14" s="4">
        <f t="shared" si="0"/>
        <v>-3118</v>
      </c>
      <c r="F14" s="4">
        <v>3118</v>
      </c>
      <c r="G14" s="1">
        <v>0</v>
      </c>
      <c r="H14" s="1">
        <v>0</v>
      </c>
    </row>
    <row r="15" spans="1:15" x14ac:dyDescent="0.25">
      <c r="A15" s="1">
        <v>329</v>
      </c>
      <c r="B15" s="1" t="s">
        <v>16</v>
      </c>
      <c r="C15" s="4">
        <v>20053</v>
      </c>
      <c r="D15" s="4">
        <v>24042</v>
      </c>
      <c r="E15" s="4">
        <f t="shared" si="0"/>
        <v>-3989</v>
      </c>
      <c r="F15" s="1">
        <v>0</v>
      </c>
      <c r="G15" s="4">
        <v>16482</v>
      </c>
      <c r="H15" s="4">
        <v>7560</v>
      </c>
    </row>
    <row r="16" spans="1:15" x14ac:dyDescent="0.25">
      <c r="A16" s="1">
        <v>343</v>
      </c>
      <c r="B16" s="1" t="s">
        <v>17</v>
      </c>
      <c r="C16" s="4">
        <v>4798</v>
      </c>
      <c r="D16" s="4">
        <v>3289</v>
      </c>
      <c r="E16" s="4">
        <f t="shared" si="0"/>
        <v>1509</v>
      </c>
      <c r="F16" s="1">
        <v>0</v>
      </c>
      <c r="G16" s="4">
        <v>3289</v>
      </c>
      <c r="H16" s="1">
        <v>0</v>
      </c>
    </row>
    <row r="17" spans="1:8" x14ac:dyDescent="0.25">
      <c r="A17" s="1">
        <v>422</v>
      </c>
      <c r="B17" s="1" t="s">
        <v>20</v>
      </c>
      <c r="C17" s="4">
        <v>112520</v>
      </c>
      <c r="D17" s="4">
        <v>15929</v>
      </c>
      <c r="E17" s="4">
        <f t="shared" si="0"/>
        <v>96591</v>
      </c>
      <c r="F17" s="1">
        <v>0</v>
      </c>
      <c r="G17" s="4">
        <v>15929</v>
      </c>
      <c r="H17" s="1">
        <v>0</v>
      </c>
    </row>
    <row r="18" spans="1:8" x14ac:dyDescent="0.25">
      <c r="A18" s="1">
        <v>424</v>
      </c>
      <c r="B18" s="1" t="s">
        <v>19</v>
      </c>
      <c r="C18" s="4">
        <v>10800</v>
      </c>
      <c r="D18" s="4">
        <v>5920</v>
      </c>
      <c r="E18" s="4">
        <f t="shared" si="0"/>
        <v>4880</v>
      </c>
      <c r="F18" s="1"/>
      <c r="G18" s="1"/>
      <c r="H18" s="1"/>
    </row>
    <row r="19" spans="1:8" x14ac:dyDescent="0.25">
      <c r="A19" s="1">
        <v>451</v>
      </c>
      <c r="B19" s="1" t="s">
        <v>30</v>
      </c>
      <c r="C19" s="4">
        <v>4716500</v>
      </c>
      <c r="D19" s="1"/>
      <c r="E19" s="1"/>
      <c r="F19" s="1"/>
      <c r="G19" s="1"/>
      <c r="H19" s="1"/>
    </row>
    <row r="20" spans="1:8" x14ac:dyDescent="0.25">
      <c r="A20" s="1"/>
      <c r="B20" s="7" t="s">
        <v>21</v>
      </c>
      <c r="C20" s="9">
        <f>SUM(C8:C19)</f>
        <v>9387747</v>
      </c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7" t="s">
        <v>22</v>
      </c>
      <c r="C22" s="1"/>
      <c r="D22" s="1"/>
      <c r="E22" s="1"/>
      <c r="F22" s="1"/>
      <c r="G22" s="1"/>
      <c r="H22" s="1"/>
    </row>
    <row r="23" spans="1:8" x14ac:dyDescent="0.25">
      <c r="A23" s="1">
        <v>633</v>
      </c>
      <c r="B23" s="8" t="s">
        <v>26</v>
      </c>
      <c r="C23" s="4">
        <v>10000</v>
      </c>
      <c r="D23" s="1">
        <v>0</v>
      </c>
      <c r="E23" s="4">
        <f t="shared" ref="E23:E29" si="1">C23-D23</f>
        <v>10000</v>
      </c>
      <c r="F23" s="1"/>
      <c r="G23" s="1"/>
      <c r="H23" s="1"/>
    </row>
    <row r="24" spans="1:8" x14ac:dyDescent="0.25">
      <c r="A24" s="1">
        <v>641</v>
      </c>
      <c r="B24" s="1" t="s">
        <v>23</v>
      </c>
      <c r="C24" s="1">
        <v>0</v>
      </c>
      <c r="D24" s="4">
        <v>76</v>
      </c>
      <c r="E24" s="4">
        <f t="shared" si="1"/>
        <v>-76</v>
      </c>
      <c r="F24" s="1"/>
      <c r="G24" s="1"/>
      <c r="H24" s="1"/>
    </row>
    <row r="25" spans="1:8" x14ac:dyDescent="0.25">
      <c r="A25" s="1">
        <v>652</v>
      </c>
      <c r="B25" s="1" t="s">
        <v>24</v>
      </c>
      <c r="C25" s="4">
        <v>257123</v>
      </c>
      <c r="D25" s="4">
        <v>216217</v>
      </c>
      <c r="E25" s="4">
        <f t="shared" si="1"/>
        <v>40906</v>
      </c>
      <c r="F25" s="1"/>
      <c r="G25" s="1"/>
      <c r="H25" s="1"/>
    </row>
    <row r="26" spans="1:8" x14ac:dyDescent="0.25">
      <c r="A26" s="1">
        <v>663</v>
      </c>
      <c r="B26" s="1" t="s">
        <v>25</v>
      </c>
      <c r="C26" s="4">
        <v>6050</v>
      </c>
      <c r="D26" s="4">
        <v>1621</v>
      </c>
      <c r="E26" s="4">
        <f t="shared" si="1"/>
        <v>4429</v>
      </c>
      <c r="F26" s="1"/>
      <c r="G26" s="1"/>
      <c r="H26" s="1"/>
    </row>
    <row r="27" spans="1:8" x14ac:dyDescent="0.25">
      <c r="A27" s="1">
        <v>671</v>
      </c>
      <c r="B27" s="1" t="s">
        <v>28</v>
      </c>
      <c r="C27" s="4">
        <v>3891732</v>
      </c>
      <c r="D27" s="4">
        <v>3801544</v>
      </c>
      <c r="E27" s="4">
        <f t="shared" si="1"/>
        <v>90188</v>
      </c>
      <c r="F27" s="1"/>
      <c r="G27" s="1"/>
      <c r="H27" s="1"/>
    </row>
    <row r="28" spans="1:8" x14ac:dyDescent="0.25">
      <c r="A28" s="1">
        <v>671</v>
      </c>
      <c r="B28" s="1" t="s">
        <v>29</v>
      </c>
      <c r="C28" s="4">
        <v>5222842</v>
      </c>
      <c r="D28" s="4">
        <v>342243</v>
      </c>
      <c r="E28" s="4">
        <f t="shared" si="1"/>
        <v>4880599</v>
      </c>
      <c r="F28" s="1"/>
      <c r="G28" s="1"/>
      <c r="H28" s="1"/>
    </row>
    <row r="29" spans="1:8" x14ac:dyDescent="0.25">
      <c r="A29" s="1">
        <v>683</v>
      </c>
      <c r="B29" s="1" t="s">
        <v>27</v>
      </c>
      <c r="C29" s="1">
        <v>0</v>
      </c>
      <c r="D29" s="4">
        <v>2119</v>
      </c>
      <c r="E29" s="4">
        <f t="shared" si="1"/>
        <v>-2119</v>
      </c>
      <c r="F29" s="1"/>
      <c r="G29" s="1"/>
      <c r="H29" s="1"/>
    </row>
    <row r="30" spans="1:8" x14ac:dyDescent="0.25">
      <c r="A30" s="1"/>
      <c r="B30" s="7" t="s">
        <v>31</v>
      </c>
      <c r="C30" s="9">
        <f>SUM(C23:C29)</f>
        <v>9387747</v>
      </c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phoneticPr fontId="4" type="noConversion"/>
  <pageMargins left="0.7" right="0.7" top="0.75" bottom="0.75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11" zoomScaleNormal="100" workbookViewId="0">
      <selection activeCell="I18" sqref="I18"/>
    </sheetView>
  </sheetViews>
  <sheetFormatPr defaultRowHeight="15" x14ac:dyDescent="0.25"/>
  <cols>
    <col min="1" max="1" width="9.85546875" customWidth="1"/>
    <col min="2" max="2" width="47" customWidth="1"/>
    <col min="3" max="3" width="29.42578125" customWidth="1"/>
    <col min="4" max="4" width="48.28515625" customWidth="1"/>
    <col min="5" max="5" width="20.5703125" customWidth="1"/>
    <col min="6" max="6" width="21.85546875" hidden="1" customWidth="1"/>
  </cols>
  <sheetData>
    <row r="1" spans="1:13" ht="21" x14ac:dyDescent="0.35">
      <c r="A1" s="20" t="s">
        <v>34</v>
      </c>
      <c r="B1" s="20"/>
    </row>
    <row r="2" spans="1:13" ht="21" x14ac:dyDescent="0.35">
      <c r="A2" s="20" t="s">
        <v>35</v>
      </c>
      <c r="B2" s="20"/>
    </row>
    <row r="3" spans="1:13" ht="21" x14ac:dyDescent="0.35">
      <c r="A3" s="20" t="s">
        <v>36</v>
      </c>
      <c r="B3" s="20"/>
    </row>
    <row r="4" spans="1:13" ht="21" x14ac:dyDescent="0.35">
      <c r="A4" s="20" t="s">
        <v>37</v>
      </c>
      <c r="B4" s="20"/>
    </row>
    <row r="5" spans="1:13" ht="21" x14ac:dyDescent="0.35">
      <c r="A5" s="20" t="s">
        <v>38</v>
      </c>
      <c r="B5" s="20"/>
    </row>
    <row r="6" spans="1:13" ht="21" x14ac:dyDescent="0.35">
      <c r="A6" s="37" t="s">
        <v>71</v>
      </c>
      <c r="B6" s="37"/>
    </row>
    <row r="7" spans="1:13" ht="21" x14ac:dyDescent="0.35">
      <c r="A7" s="37" t="s">
        <v>72</v>
      </c>
      <c r="B7" s="37"/>
    </row>
    <row r="8" spans="1:13" x14ac:dyDescent="0.25">
      <c r="D8" s="2"/>
      <c r="E8" s="2"/>
      <c r="F8" s="2"/>
    </row>
    <row r="9" spans="1:13" ht="26.25" x14ac:dyDescent="0.4">
      <c r="A9" s="21" t="s">
        <v>58</v>
      </c>
      <c r="B9" s="21"/>
      <c r="C9" s="21"/>
      <c r="D9" s="19"/>
      <c r="E9" s="11"/>
      <c r="F9" s="10"/>
      <c r="G9" s="10"/>
      <c r="H9" s="10"/>
      <c r="I9" s="2"/>
      <c r="J9" s="2"/>
      <c r="K9" s="2"/>
      <c r="L9" s="2"/>
      <c r="M9" s="2"/>
    </row>
    <row r="10" spans="1:13" ht="15.75" thickBot="1" x14ac:dyDescent="0.3"/>
    <row r="11" spans="1:13" ht="39" customHeight="1" thickBot="1" x14ac:dyDescent="0.35">
      <c r="A11" s="22" t="s">
        <v>5</v>
      </c>
      <c r="B11" s="23" t="s">
        <v>1</v>
      </c>
      <c r="C11" s="24" t="s">
        <v>59</v>
      </c>
      <c r="D11" s="36" t="s">
        <v>61</v>
      </c>
      <c r="E11" s="36" t="s">
        <v>60</v>
      </c>
      <c r="F11" s="12"/>
    </row>
    <row r="12" spans="1:13" ht="19.5" customHeight="1" thickTop="1" x14ac:dyDescent="0.3">
      <c r="A12" s="25">
        <v>3</v>
      </c>
      <c r="B12" s="26" t="s">
        <v>39</v>
      </c>
      <c r="C12" s="38">
        <f>C13+C17+C23</f>
        <v>4232369</v>
      </c>
      <c r="D12" s="38">
        <f>D13+D17+D23</f>
        <v>4308275</v>
      </c>
      <c r="E12" s="56">
        <f>(D12/C12)*100</f>
        <v>101.79346366065907</v>
      </c>
      <c r="F12" s="13"/>
    </row>
    <row r="13" spans="1:13" ht="19.5" customHeight="1" x14ac:dyDescent="0.3">
      <c r="A13" s="25">
        <v>31</v>
      </c>
      <c r="B13" s="26" t="s">
        <v>40</v>
      </c>
      <c r="C13" s="38">
        <f xml:space="preserve"> C14+C15+C16</f>
        <v>3455488</v>
      </c>
      <c r="D13" s="38">
        <f xml:space="preserve"> D14+D15+D16</f>
        <v>3490450</v>
      </c>
      <c r="E13" s="56">
        <f>(D13/C13)*100</f>
        <v>101.01178183805008</v>
      </c>
      <c r="F13" s="13"/>
    </row>
    <row r="14" spans="1:13" ht="19.5" customHeight="1" x14ac:dyDescent="0.3">
      <c r="A14" s="62">
        <v>311</v>
      </c>
      <c r="B14" s="63" t="s">
        <v>70</v>
      </c>
      <c r="C14" s="64">
        <v>2917974</v>
      </c>
      <c r="D14" s="64">
        <v>2853600</v>
      </c>
      <c r="E14" s="57">
        <f>(D14/C14)*100</f>
        <v>97.793880274464414</v>
      </c>
      <c r="F14" s="13"/>
    </row>
    <row r="15" spans="1:13" ht="15.75" customHeight="1" x14ac:dyDescent="0.3">
      <c r="A15" s="62">
        <v>312</v>
      </c>
      <c r="B15" s="63" t="s">
        <v>7</v>
      </c>
      <c r="C15" s="65">
        <v>35623</v>
      </c>
      <c r="D15" s="65">
        <v>152000</v>
      </c>
      <c r="E15" s="57">
        <f>(D15/C15)*100</f>
        <v>426.69062122785834</v>
      </c>
      <c r="F15" s="14"/>
    </row>
    <row r="16" spans="1:13" ht="15.75" customHeight="1" x14ac:dyDescent="0.3">
      <c r="A16" s="66">
        <v>313</v>
      </c>
      <c r="B16" s="67" t="s">
        <v>8</v>
      </c>
      <c r="C16" s="65">
        <v>501891</v>
      </c>
      <c r="D16" s="65">
        <v>484850</v>
      </c>
      <c r="E16" s="57">
        <f>(D16/C16)*100</f>
        <v>96.60464124680459</v>
      </c>
      <c r="F16" s="14"/>
    </row>
    <row r="17" spans="1:6" ht="19.5" customHeight="1" x14ac:dyDescent="0.3">
      <c r="A17" s="25">
        <v>32</v>
      </c>
      <c r="B17" s="26" t="s">
        <v>41</v>
      </c>
      <c r="C17" s="38">
        <f xml:space="preserve"> C18+C19+C20+C21+C22</f>
        <v>773881</v>
      </c>
      <c r="D17" s="38">
        <f xml:space="preserve"> D18+D19+D20+D21+D22</f>
        <v>813965</v>
      </c>
      <c r="E17" s="56">
        <f t="shared" ref="E17:E30" si="0">(D17/C17)*100</f>
        <v>105.1796077174656</v>
      </c>
      <c r="F17" s="14"/>
    </row>
    <row r="18" spans="1:6" ht="15.75" customHeight="1" x14ac:dyDescent="0.3">
      <c r="A18" s="27">
        <v>321</v>
      </c>
      <c r="B18" s="28" t="s">
        <v>69</v>
      </c>
      <c r="C18" s="39">
        <v>183979</v>
      </c>
      <c r="D18" s="39">
        <v>195200</v>
      </c>
      <c r="E18" s="57">
        <f t="shared" si="0"/>
        <v>106.09906565423228</v>
      </c>
      <c r="F18" s="15"/>
    </row>
    <row r="19" spans="1:6" ht="15.75" customHeight="1" x14ac:dyDescent="0.3">
      <c r="A19" s="27">
        <v>322</v>
      </c>
      <c r="B19" s="28" t="s">
        <v>10</v>
      </c>
      <c r="C19" s="34">
        <v>436663</v>
      </c>
      <c r="D19" s="34">
        <v>415790</v>
      </c>
      <c r="E19" s="57">
        <f t="shared" si="0"/>
        <v>95.219883525739519</v>
      </c>
      <c r="F19" s="15"/>
    </row>
    <row r="20" spans="1:6" ht="15.75" customHeight="1" x14ac:dyDescent="0.3">
      <c r="A20" s="27">
        <v>323</v>
      </c>
      <c r="B20" s="28" t="s">
        <v>14</v>
      </c>
      <c r="C20" s="34">
        <v>120540</v>
      </c>
      <c r="D20" s="34">
        <v>172140</v>
      </c>
      <c r="E20" s="57">
        <f t="shared" si="0"/>
        <v>142.80736684917869</v>
      </c>
      <c r="F20" s="15"/>
    </row>
    <row r="21" spans="1:6" ht="32.25" customHeight="1" x14ac:dyDescent="0.3">
      <c r="A21" s="27">
        <v>324</v>
      </c>
      <c r="B21" s="29" t="s">
        <v>49</v>
      </c>
      <c r="C21" s="34">
        <v>18899</v>
      </c>
      <c r="D21" s="34">
        <v>12850</v>
      </c>
      <c r="E21" s="57">
        <f t="shared" si="0"/>
        <v>67.993015503465799</v>
      </c>
      <c r="F21" s="15"/>
    </row>
    <row r="22" spans="1:6" ht="15.75" customHeight="1" x14ac:dyDescent="0.3">
      <c r="A22" s="27">
        <v>329</v>
      </c>
      <c r="B22" s="28" t="s">
        <v>16</v>
      </c>
      <c r="C22" s="34">
        <v>13800</v>
      </c>
      <c r="D22" s="34">
        <v>17985</v>
      </c>
      <c r="E22" s="57">
        <f t="shared" si="0"/>
        <v>130.32608695652175</v>
      </c>
      <c r="F22" s="15"/>
    </row>
    <row r="23" spans="1:6" ht="19.5" customHeight="1" x14ac:dyDescent="0.3">
      <c r="A23" s="25">
        <v>34</v>
      </c>
      <c r="B23" s="26" t="s">
        <v>62</v>
      </c>
      <c r="C23" s="38">
        <f xml:space="preserve"> C24</f>
        <v>3000</v>
      </c>
      <c r="D23" s="35">
        <f>D24</f>
        <v>3860</v>
      </c>
      <c r="E23" s="56">
        <f t="shared" si="0"/>
        <v>128.66666666666666</v>
      </c>
      <c r="F23" s="15"/>
    </row>
    <row r="24" spans="1:6" ht="15.75" customHeight="1" x14ac:dyDescent="0.3">
      <c r="A24" s="27">
        <v>343</v>
      </c>
      <c r="B24" s="28" t="s">
        <v>17</v>
      </c>
      <c r="C24" s="34">
        <v>3000</v>
      </c>
      <c r="D24" s="34">
        <v>3860</v>
      </c>
      <c r="E24" s="57">
        <f t="shared" si="0"/>
        <v>128.66666666666666</v>
      </c>
      <c r="F24" s="15"/>
    </row>
    <row r="25" spans="1:6" ht="35.25" customHeight="1" x14ac:dyDescent="0.3">
      <c r="A25" s="25">
        <v>4</v>
      </c>
      <c r="B25" s="30" t="s">
        <v>42</v>
      </c>
      <c r="C25" s="38">
        <f>C26</f>
        <v>12500</v>
      </c>
      <c r="D25" s="35">
        <f>D26</f>
        <v>57772</v>
      </c>
      <c r="E25" s="56">
        <f t="shared" si="0"/>
        <v>462.17599999999999</v>
      </c>
      <c r="F25" s="15"/>
    </row>
    <row r="26" spans="1:6" ht="32.25" customHeight="1" x14ac:dyDescent="0.3">
      <c r="A26" s="25">
        <v>42</v>
      </c>
      <c r="B26" s="30" t="s">
        <v>43</v>
      </c>
      <c r="C26" s="38">
        <f xml:space="preserve"> C27+C28</f>
        <v>12500</v>
      </c>
      <c r="D26" s="38">
        <f xml:space="preserve"> D27+D28</f>
        <v>57772</v>
      </c>
      <c r="E26" s="56">
        <f t="shared" si="0"/>
        <v>462.17599999999999</v>
      </c>
      <c r="F26" s="15"/>
    </row>
    <row r="27" spans="1:6" ht="15.75" customHeight="1" x14ac:dyDescent="0.3">
      <c r="A27" s="27">
        <v>422</v>
      </c>
      <c r="B27" s="28" t="s">
        <v>20</v>
      </c>
      <c r="C27" s="34">
        <v>7500</v>
      </c>
      <c r="D27" s="34">
        <v>52972</v>
      </c>
      <c r="E27" s="57">
        <f t="shared" si="0"/>
        <v>706.29333333333329</v>
      </c>
      <c r="F27" s="15"/>
    </row>
    <row r="28" spans="1:6" ht="15.75" customHeight="1" x14ac:dyDescent="0.3">
      <c r="A28" s="27">
        <v>424</v>
      </c>
      <c r="B28" s="28" t="s">
        <v>19</v>
      </c>
      <c r="C28" s="34">
        <v>5000</v>
      </c>
      <c r="D28" s="34">
        <v>4800</v>
      </c>
      <c r="E28" s="57">
        <f t="shared" si="0"/>
        <v>96</v>
      </c>
      <c r="F28" s="15"/>
    </row>
    <row r="29" spans="1:6" ht="11.25" customHeight="1" thickBot="1" x14ac:dyDescent="0.35">
      <c r="A29" s="49"/>
      <c r="B29" s="50"/>
      <c r="C29" s="51"/>
      <c r="D29" s="51"/>
      <c r="E29" s="58"/>
      <c r="F29" s="15"/>
    </row>
    <row r="30" spans="1:6" ht="22.5" customHeight="1" thickBot="1" x14ac:dyDescent="0.35">
      <c r="A30" s="45"/>
      <c r="B30" s="46" t="s">
        <v>21</v>
      </c>
      <c r="C30" s="47">
        <f>C12+C25</f>
        <v>4244869</v>
      </c>
      <c r="D30" s="47">
        <f>D12+D25</f>
        <v>4366047</v>
      </c>
      <c r="E30" s="52">
        <f t="shared" si="0"/>
        <v>102.85469351351007</v>
      </c>
      <c r="F30" s="16"/>
    </row>
    <row r="31" spans="1:6" ht="21.75" customHeight="1" thickBot="1" x14ac:dyDescent="0.35">
      <c r="A31" s="53"/>
      <c r="B31" s="46" t="s">
        <v>57</v>
      </c>
      <c r="C31" s="47">
        <v>0</v>
      </c>
      <c r="D31" s="47">
        <v>55652</v>
      </c>
      <c r="E31" s="48">
        <v>0</v>
      </c>
      <c r="F31" s="14"/>
    </row>
    <row r="32" spans="1:6" ht="21.75" customHeight="1" thickBot="1" x14ac:dyDescent="0.35">
      <c r="A32" s="53"/>
      <c r="B32" s="46" t="s">
        <v>56</v>
      </c>
      <c r="C32" s="47">
        <f>C30+C31</f>
        <v>4244869</v>
      </c>
      <c r="D32" s="47">
        <f>D30+D31</f>
        <v>4421699</v>
      </c>
      <c r="E32" s="68">
        <f t="shared" ref="E32:E38" si="1">(D32/C32)*100</f>
        <v>104.16573514989508</v>
      </c>
      <c r="F32" s="14"/>
    </row>
    <row r="33" spans="1:6" ht="18.75" x14ac:dyDescent="0.3">
      <c r="A33" s="54"/>
      <c r="B33" s="26"/>
      <c r="C33" s="55"/>
      <c r="D33" s="55"/>
      <c r="E33" s="59"/>
      <c r="F33" s="14"/>
    </row>
    <row r="34" spans="1:6" ht="19.5" customHeight="1" x14ac:dyDescent="0.3">
      <c r="A34" s="31">
        <v>6</v>
      </c>
      <c r="B34" s="33" t="s">
        <v>44</v>
      </c>
      <c r="C34" s="35">
        <f>C35+C40+C42+C44+C47</f>
        <v>4244869</v>
      </c>
      <c r="D34" s="35">
        <f>D35+D40+D42+D44+D47</f>
        <v>4421699</v>
      </c>
      <c r="E34" s="56">
        <f t="shared" si="1"/>
        <v>104.16573514989508</v>
      </c>
      <c r="F34" s="14"/>
    </row>
    <row r="35" spans="1:6" ht="38.25" customHeight="1" x14ac:dyDescent="0.3">
      <c r="A35" s="31">
        <v>63</v>
      </c>
      <c r="B35" s="32" t="s">
        <v>45</v>
      </c>
      <c r="C35" s="35">
        <f>C36+C37+C38+C39</f>
        <v>3545242</v>
      </c>
      <c r="D35" s="35">
        <f>D36+D37+D38+D39</f>
        <v>3627022</v>
      </c>
      <c r="E35" s="56">
        <f t="shared" si="1"/>
        <v>102.3067536715406</v>
      </c>
      <c r="F35" s="14"/>
    </row>
    <row r="36" spans="1:6" ht="15.75" customHeight="1" x14ac:dyDescent="0.3">
      <c r="A36" s="27">
        <v>634</v>
      </c>
      <c r="B36" s="28" t="s">
        <v>64</v>
      </c>
      <c r="C36" s="28">
        <v>0</v>
      </c>
      <c r="D36" s="34">
        <v>37666</v>
      </c>
      <c r="E36" s="57">
        <v>0</v>
      </c>
      <c r="F36" s="14"/>
    </row>
    <row r="37" spans="1:6" ht="36" customHeight="1" x14ac:dyDescent="0.3">
      <c r="A37" s="27">
        <v>636</v>
      </c>
      <c r="B37" s="29" t="s">
        <v>63</v>
      </c>
      <c r="C37" s="34">
        <v>80216</v>
      </c>
      <c r="D37" s="34">
        <v>74320</v>
      </c>
      <c r="E37" s="57">
        <f t="shared" si="1"/>
        <v>92.649845417373086</v>
      </c>
      <c r="F37" s="14"/>
    </row>
    <row r="38" spans="1:6" ht="15.75" customHeight="1" x14ac:dyDescent="0.3">
      <c r="A38" s="27">
        <v>636</v>
      </c>
      <c r="B38" s="28" t="s">
        <v>65</v>
      </c>
      <c r="C38" s="34">
        <v>3465026</v>
      </c>
      <c r="D38" s="34">
        <v>3485036</v>
      </c>
      <c r="E38" s="57">
        <f t="shared" si="1"/>
        <v>100.57748484426956</v>
      </c>
      <c r="F38" s="14"/>
    </row>
    <row r="39" spans="1:6" ht="15.75" customHeight="1" x14ac:dyDescent="0.3">
      <c r="A39" s="27">
        <v>636</v>
      </c>
      <c r="B39" s="28" t="s">
        <v>66</v>
      </c>
      <c r="C39" s="34">
        <v>0</v>
      </c>
      <c r="D39" s="34">
        <v>30000</v>
      </c>
      <c r="E39" s="57">
        <v>0</v>
      </c>
      <c r="F39" s="14"/>
    </row>
    <row r="40" spans="1:6" ht="19.5" customHeight="1" x14ac:dyDescent="0.3">
      <c r="A40" s="31">
        <v>64</v>
      </c>
      <c r="B40" s="33" t="s">
        <v>46</v>
      </c>
      <c r="C40" s="33">
        <f>C41</f>
        <v>0</v>
      </c>
      <c r="D40" s="35">
        <f>D41</f>
        <v>90</v>
      </c>
      <c r="E40" s="56">
        <v>0</v>
      </c>
      <c r="F40" s="14"/>
    </row>
    <row r="41" spans="1:6" ht="15.75" customHeight="1" x14ac:dyDescent="0.3">
      <c r="A41" s="27">
        <v>641</v>
      </c>
      <c r="B41" s="28" t="s">
        <v>47</v>
      </c>
      <c r="C41" s="28">
        <v>0</v>
      </c>
      <c r="D41" s="34">
        <v>90</v>
      </c>
      <c r="E41" s="57">
        <v>0</v>
      </c>
      <c r="F41" s="14"/>
    </row>
    <row r="42" spans="1:6" ht="32.25" customHeight="1" x14ac:dyDescent="0.3">
      <c r="A42" s="31">
        <v>65</v>
      </c>
      <c r="B42" s="32" t="s">
        <v>50</v>
      </c>
      <c r="C42" s="35">
        <f>C43</f>
        <v>291574</v>
      </c>
      <c r="D42" s="35">
        <f>D43</f>
        <v>239650</v>
      </c>
      <c r="E42" s="56">
        <f t="shared" ref="E42:E44" si="2">(D42/C42)*100</f>
        <v>82.191827803576459</v>
      </c>
      <c r="F42" s="14"/>
    </row>
    <row r="43" spans="1:6" ht="15.75" customHeight="1" x14ac:dyDescent="0.3">
      <c r="A43" s="27">
        <v>652</v>
      </c>
      <c r="B43" s="28" t="s">
        <v>24</v>
      </c>
      <c r="C43" s="34">
        <v>291574</v>
      </c>
      <c r="D43" s="34">
        <v>239650</v>
      </c>
      <c r="E43" s="57">
        <f t="shared" ref="E43" si="3">(D43/C43)*100</f>
        <v>82.191827803576459</v>
      </c>
      <c r="F43" s="14"/>
    </row>
    <row r="44" spans="1:6" ht="32.25" customHeight="1" x14ac:dyDescent="0.3">
      <c r="A44" s="31">
        <v>66</v>
      </c>
      <c r="B44" s="32" t="s">
        <v>48</v>
      </c>
      <c r="C44" s="35">
        <f>C45+C46</f>
        <v>42180</v>
      </c>
      <c r="D44" s="35">
        <f>D45+D46</f>
        <v>45831</v>
      </c>
      <c r="E44" s="56">
        <f t="shared" si="2"/>
        <v>108.65576102418208</v>
      </c>
      <c r="F44" s="14"/>
    </row>
    <row r="45" spans="1:6" ht="33.75" customHeight="1" x14ac:dyDescent="0.3">
      <c r="A45" s="27">
        <v>661</v>
      </c>
      <c r="B45" s="29" t="s">
        <v>51</v>
      </c>
      <c r="C45" s="40">
        <v>38680</v>
      </c>
      <c r="D45" s="34">
        <v>42847</v>
      </c>
      <c r="E45" s="57">
        <f t="shared" ref="E45:E49" si="4">(D45/C45)*100</f>
        <v>110.77300930713547</v>
      </c>
      <c r="F45" s="14"/>
    </row>
    <row r="46" spans="1:6" ht="34.5" customHeight="1" x14ac:dyDescent="0.3">
      <c r="A46" s="27">
        <v>663</v>
      </c>
      <c r="B46" s="29" t="s">
        <v>52</v>
      </c>
      <c r="C46" s="34">
        <v>3500</v>
      </c>
      <c r="D46" s="34">
        <v>2984</v>
      </c>
      <c r="E46" s="57">
        <f t="shared" si="4"/>
        <v>85.257142857142853</v>
      </c>
      <c r="F46" s="14"/>
    </row>
    <row r="47" spans="1:6" ht="19.5" customHeight="1" x14ac:dyDescent="0.3">
      <c r="A47" s="31">
        <v>67</v>
      </c>
      <c r="B47" s="33" t="s">
        <v>67</v>
      </c>
      <c r="C47" s="35">
        <f>C48</f>
        <v>365873</v>
      </c>
      <c r="D47" s="35">
        <f>D48</f>
        <v>509106</v>
      </c>
      <c r="E47" s="56">
        <f t="shared" si="4"/>
        <v>139.14828369406871</v>
      </c>
      <c r="F47" s="14"/>
    </row>
    <row r="48" spans="1:6" ht="37.5" customHeight="1" thickBot="1" x14ac:dyDescent="0.35">
      <c r="A48" s="41">
        <v>671</v>
      </c>
      <c r="B48" s="42" t="s">
        <v>53</v>
      </c>
      <c r="C48" s="43">
        <v>365873</v>
      </c>
      <c r="D48" s="43">
        <v>509106</v>
      </c>
      <c r="E48" s="60">
        <f t="shared" si="4"/>
        <v>139.14828369406871</v>
      </c>
      <c r="F48" s="14"/>
    </row>
    <row r="49" spans="1:6" ht="24.75" customHeight="1" thickBot="1" x14ac:dyDescent="0.35">
      <c r="A49" s="45"/>
      <c r="B49" s="46" t="s">
        <v>31</v>
      </c>
      <c r="C49" s="47">
        <f>C35+C40+C42+C44+C47</f>
        <v>4244869</v>
      </c>
      <c r="D49" s="48">
        <f>D35+D40+D42+D44+D47</f>
        <v>4421699</v>
      </c>
      <c r="E49" s="61">
        <f t="shared" si="4"/>
        <v>104.16573514989508</v>
      </c>
      <c r="F49" s="44"/>
    </row>
    <row r="50" spans="1:6" ht="15.75" x14ac:dyDescent="0.25">
      <c r="A50" s="18"/>
      <c r="B50" s="18"/>
      <c r="C50" s="18"/>
      <c r="D50" s="18"/>
      <c r="E50" s="18"/>
    </row>
    <row r="51" spans="1:6" ht="15.75" x14ac:dyDescent="0.25">
      <c r="A51" s="18"/>
      <c r="B51" s="18"/>
      <c r="C51" s="18"/>
      <c r="D51" s="18"/>
      <c r="E51" s="18"/>
    </row>
    <row r="52" spans="1:6" ht="18.75" x14ac:dyDescent="0.3">
      <c r="A52" s="17"/>
      <c r="B52" s="17" t="s">
        <v>68</v>
      </c>
      <c r="C52" s="17"/>
      <c r="D52" s="17"/>
      <c r="E52" s="18"/>
    </row>
    <row r="53" spans="1:6" ht="18.75" x14ac:dyDescent="0.3">
      <c r="A53" s="17"/>
      <c r="B53" s="17"/>
      <c r="C53" s="17" t="s">
        <v>32</v>
      </c>
      <c r="D53" s="17" t="s">
        <v>54</v>
      </c>
      <c r="E53" s="18"/>
    </row>
    <row r="54" spans="1:6" ht="18.75" x14ac:dyDescent="0.3">
      <c r="A54" s="17"/>
      <c r="B54" s="17"/>
      <c r="C54" s="17" t="s">
        <v>33</v>
      </c>
      <c r="D54" s="17" t="s">
        <v>55</v>
      </c>
      <c r="E54" s="18"/>
    </row>
    <row r="55" spans="1:6" ht="18.75" x14ac:dyDescent="0.3">
      <c r="A55" s="17"/>
      <c r="B55" s="17"/>
      <c r="C55" s="17"/>
      <c r="D55" s="17"/>
      <c r="E55" s="18"/>
    </row>
  </sheetData>
  <phoneticPr fontId="4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novi</vt:lpstr>
      <vt:lpstr>List2</vt:lpstr>
      <vt:lpstr>List3</vt:lpstr>
    </vt:vector>
  </TitlesOfParts>
  <Company>OS BELICA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Zaklina</dc:creator>
  <cp:lastModifiedBy>OS Belica Knjigovods</cp:lastModifiedBy>
  <cp:lastPrinted>2016-12-29T07:45:23Z</cp:lastPrinted>
  <dcterms:created xsi:type="dcterms:W3CDTF">2011-12-15T13:07:15Z</dcterms:created>
  <dcterms:modified xsi:type="dcterms:W3CDTF">2016-12-29T07:45:25Z</dcterms:modified>
</cp:coreProperties>
</file>