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SAŽETAK" sheetId="1" r:id="rId1"/>
    <sheet name=" Račun prihoda i rashoda" sheetId="3" r:id="rId2"/>
    <sheet name="POSEBNI DIO" sheetId="7" r:id="rId3"/>
    <sheet name="Rashodi prema funkcijskoj klasi" sheetId="2" r:id="rId4"/>
    <sheet name="Račun financiranja" sheetId="8" r:id="rId5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2" l="1"/>
  <c r="F12" i="2"/>
  <c r="F14" i="2"/>
  <c r="E13" i="2"/>
  <c r="E12" i="2"/>
  <c r="E14" i="2"/>
  <c r="D11" i="2"/>
  <c r="D10" i="2" s="1"/>
  <c r="I51" i="3" l="1"/>
  <c r="I50" i="3"/>
  <c r="I58" i="3"/>
  <c r="I57" i="3"/>
  <c r="I56" i="3"/>
  <c r="I55" i="3"/>
  <c r="I54" i="3"/>
  <c r="I53" i="3"/>
  <c r="I52" i="3"/>
  <c r="F11" i="2" l="1"/>
  <c r="F10" i="2" s="1"/>
  <c r="E11" i="2"/>
  <c r="E10" i="2" s="1"/>
  <c r="C11" i="2"/>
  <c r="C10" i="2" s="1"/>
  <c r="B11" i="2"/>
  <c r="B10" i="2" s="1"/>
  <c r="J30" i="1" l="1"/>
  <c r="J31" i="1"/>
  <c r="I195" i="7"/>
  <c r="I607" i="7"/>
  <c r="I595" i="7"/>
  <c r="I592" i="7"/>
  <c r="I584" i="7"/>
  <c r="I568" i="7"/>
  <c r="I540" i="7"/>
  <c r="I533" i="7"/>
  <c r="I528" i="7"/>
  <c r="I520" i="7"/>
  <c r="I517" i="7"/>
  <c r="I512" i="7"/>
  <c r="I511" i="7"/>
  <c r="I501" i="7"/>
  <c r="I497" i="7"/>
  <c r="I492" i="7"/>
  <c r="I484" i="7"/>
  <c r="I480" i="7"/>
  <c r="I479" i="7"/>
  <c r="I476" i="7"/>
  <c r="I474" i="7"/>
  <c r="I473" i="7"/>
  <c r="I472" i="7"/>
  <c r="I455" i="7"/>
  <c r="I449" i="7"/>
  <c r="I443" i="7"/>
  <c r="I441" i="7"/>
  <c r="I438" i="7"/>
  <c r="I436" i="7"/>
  <c r="I430" i="7"/>
  <c r="I427" i="7"/>
  <c r="I416" i="7"/>
  <c r="I373" i="7"/>
  <c r="I352" i="7"/>
  <c r="I334" i="7"/>
  <c r="I318" i="7"/>
  <c r="I302" i="7"/>
  <c r="I292" i="7"/>
  <c r="I289" i="7"/>
  <c r="I287" i="7"/>
  <c r="I280" i="7"/>
  <c r="I277" i="7"/>
  <c r="I276" i="7"/>
  <c r="I272" i="7"/>
  <c r="I268" i="7"/>
  <c r="I265" i="7"/>
  <c r="I261" i="7"/>
  <c r="I249" i="7"/>
  <c r="I225" i="7"/>
  <c r="I224" i="7"/>
  <c r="I175" i="7"/>
  <c r="I158" i="7"/>
  <c r="I102" i="7"/>
  <c r="I101" i="7"/>
  <c r="I98" i="7"/>
  <c r="I91" i="7"/>
  <c r="I84" i="7"/>
  <c r="I83" i="7"/>
  <c r="I80" i="7"/>
  <c r="I73" i="7"/>
  <c r="I62" i="7"/>
  <c r="I60" i="7"/>
  <c r="I55" i="7"/>
  <c r="I46" i="7"/>
  <c r="I43" i="7"/>
  <c r="I40" i="7"/>
  <c r="I39" i="7"/>
  <c r="I33" i="7"/>
  <c r="I32" i="7"/>
  <c r="I31" i="7"/>
  <c r="I30" i="7"/>
  <c r="I29" i="7"/>
  <c r="I28" i="7"/>
  <c r="I27" i="7"/>
  <c r="I26" i="7"/>
  <c r="I25" i="7"/>
  <c r="I21" i="7"/>
  <c r="I20" i="7"/>
  <c r="I19" i="7"/>
  <c r="I17" i="7"/>
  <c r="I15" i="7"/>
  <c r="I14" i="7"/>
  <c r="I12" i="7"/>
  <c r="I619" i="7"/>
  <c r="I617" i="7"/>
  <c r="I403" i="7"/>
  <c r="I341" i="7"/>
  <c r="I252" i="7"/>
  <c r="I200" i="7"/>
  <c r="I182" i="7"/>
  <c r="I165" i="7"/>
  <c r="I106" i="7"/>
  <c r="I64" i="7"/>
  <c r="I598" i="7"/>
  <c r="I590" i="7"/>
  <c r="I583" i="7"/>
  <c r="I567" i="7"/>
  <c r="I539" i="7"/>
  <c r="I527" i="7"/>
  <c r="I519" i="7"/>
  <c r="I515" i="7"/>
  <c r="I506" i="7"/>
  <c r="I495" i="7"/>
  <c r="I487" i="7"/>
  <c r="I482" i="7"/>
  <c r="I477" i="7"/>
  <c r="I475" i="7"/>
  <c r="I471" i="7"/>
  <c r="I454" i="7"/>
  <c r="I445" i="7"/>
  <c r="I434" i="7"/>
  <c r="I426" i="7"/>
  <c r="I415" i="7"/>
  <c r="I372" i="7"/>
  <c r="I349" i="7"/>
  <c r="I332" i="7"/>
  <c r="I317" i="7"/>
  <c r="I295" i="7"/>
  <c r="I283" i="7"/>
  <c r="I275" i="7"/>
  <c r="I270" i="7"/>
  <c r="I266" i="7"/>
  <c r="I264" i="7"/>
  <c r="I260" i="7"/>
  <c r="I242" i="7"/>
  <c r="I223" i="7"/>
  <c r="I194" i="7"/>
  <c r="I173" i="7"/>
  <c r="I156" i="7"/>
  <c r="I100" i="7"/>
  <c r="I96" i="7"/>
  <c r="I90" i="7"/>
  <c r="I82" i="7"/>
  <c r="I78" i="7"/>
  <c r="I72" i="7"/>
  <c r="I61" i="7"/>
  <c r="I54" i="7"/>
  <c r="I45" i="7"/>
  <c r="I36" i="7"/>
  <c r="I24" i="7"/>
  <c r="I16" i="7"/>
  <c r="I589" i="7"/>
  <c r="I578" i="7"/>
  <c r="I566" i="7"/>
  <c r="I538" i="7"/>
  <c r="I526" i="7"/>
  <c r="I518" i="7"/>
  <c r="I514" i="7"/>
  <c r="I481" i="7"/>
  <c r="I470" i="7"/>
  <c r="I453" i="7"/>
  <c r="I420" i="7"/>
  <c r="I410" i="7"/>
  <c r="I348" i="7"/>
  <c r="I326" i="7"/>
  <c r="I316" i="7"/>
  <c r="I269" i="7"/>
  <c r="I259" i="7"/>
  <c r="I217" i="7"/>
  <c r="I189" i="7"/>
  <c r="I172" i="7"/>
  <c r="I155" i="7"/>
  <c r="I99" i="7"/>
  <c r="I89" i="7"/>
  <c r="I81" i="7"/>
  <c r="I71" i="7"/>
  <c r="I53" i="7"/>
  <c r="I44" i="7"/>
  <c r="I10" i="7"/>
  <c r="I577" i="7"/>
  <c r="I565" i="7"/>
  <c r="I537" i="7"/>
  <c r="I525" i="7"/>
  <c r="I469" i="7"/>
  <c r="I409" i="7"/>
  <c r="I347" i="7"/>
  <c r="I315" i="7"/>
  <c r="I258" i="7"/>
  <c r="I206" i="7"/>
  <c r="I188" i="7"/>
  <c r="I171" i="7"/>
  <c r="I154" i="7"/>
  <c r="I88" i="7"/>
  <c r="I70" i="7"/>
  <c r="I52" i="7"/>
  <c r="I11" i="7"/>
  <c r="I9" i="7"/>
  <c r="I40" i="3"/>
  <c r="I27" i="3"/>
  <c r="I142" i="3"/>
  <c r="I131" i="3"/>
  <c r="I122" i="3"/>
  <c r="I81" i="3"/>
  <c r="I65" i="3"/>
  <c r="I22" i="3"/>
  <c r="H403" i="7"/>
  <c r="H341" i="7"/>
  <c r="H200" i="7"/>
  <c r="H182" i="7"/>
  <c r="H165" i="7"/>
  <c r="H148" i="7"/>
  <c r="H106" i="7"/>
  <c r="H64" i="7"/>
  <c r="H589" i="7"/>
  <c r="H538" i="7"/>
  <c r="H526" i="7"/>
  <c r="H518" i="7"/>
  <c r="H481" i="7"/>
  <c r="H470" i="7"/>
  <c r="H420" i="7"/>
  <c r="H410" i="7"/>
  <c r="H348" i="7"/>
  <c r="H326" i="7"/>
  <c r="H316" i="7"/>
  <c r="H269" i="7"/>
  <c r="H259" i="7"/>
  <c r="H189" i="7"/>
  <c r="H172" i="7"/>
  <c r="H155" i="7"/>
  <c r="H131" i="7"/>
  <c r="H113" i="7"/>
  <c r="H99" i="7"/>
  <c r="H89" i="7"/>
  <c r="H81" i="7"/>
  <c r="H71" i="7"/>
  <c r="H44" i="7"/>
  <c r="H619" i="7"/>
  <c r="H617" i="7"/>
  <c r="H607" i="7"/>
  <c r="H604" i="7"/>
  <c r="H592" i="7"/>
  <c r="H545" i="7"/>
  <c r="H535" i="7"/>
  <c r="H521" i="7"/>
  <c r="H520" i="7"/>
  <c r="H511" i="7"/>
  <c r="H484" i="7"/>
  <c r="H479" i="7"/>
  <c r="H476" i="7"/>
  <c r="H474" i="7"/>
  <c r="H473" i="7"/>
  <c r="H472" i="7"/>
  <c r="H449" i="7"/>
  <c r="H443" i="7"/>
  <c r="H442" i="7"/>
  <c r="H441" i="7"/>
  <c r="H438" i="7"/>
  <c r="H436" i="7"/>
  <c r="H433" i="7"/>
  <c r="H430" i="7"/>
  <c r="H428" i="7"/>
  <c r="H427" i="7"/>
  <c r="H416" i="7"/>
  <c r="H352" i="7"/>
  <c r="H334" i="7"/>
  <c r="H318" i="7"/>
  <c r="H292" i="7"/>
  <c r="H291" i="7"/>
  <c r="H289" i="7"/>
  <c r="H287" i="7"/>
  <c r="H282" i="7"/>
  <c r="H280" i="7"/>
  <c r="H277" i="7"/>
  <c r="H276" i="7"/>
  <c r="H272" i="7"/>
  <c r="H268" i="7"/>
  <c r="H265" i="7"/>
  <c r="H261" i="7"/>
  <c r="H195" i="7"/>
  <c r="H175" i="7"/>
  <c r="H158" i="7"/>
  <c r="H140" i="7"/>
  <c r="H133" i="7"/>
  <c r="H122" i="7"/>
  <c r="H115" i="7"/>
  <c r="H102" i="7"/>
  <c r="H98" i="7"/>
  <c r="H91" i="7"/>
  <c r="H84" i="7"/>
  <c r="H80" i="7"/>
  <c r="H73" i="7"/>
  <c r="H46" i="7"/>
  <c r="H43" i="7"/>
  <c r="H41" i="7"/>
  <c r="H40" i="7"/>
  <c r="H39" i="7"/>
  <c r="H33" i="7"/>
  <c r="H32" i="7"/>
  <c r="H31" i="7"/>
  <c r="H30" i="7"/>
  <c r="H29" i="7"/>
  <c r="H28" i="7"/>
  <c r="H27" i="7"/>
  <c r="H26" i="7"/>
  <c r="H25" i="7"/>
  <c r="H23" i="7"/>
  <c r="H21" i="7"/>
  <c r="H20" i="7"/>
  <c r="H19" i="7"/>
  <c r="H17" i="7"/>
  <c r="H15" i="7"/>
  <c r="H14" i="7"/>
  <c r="H12" i="7"/>
  <c r="H598" i="7"/>
  <c r="H590" i="7"/>
  <c r="H544" i="7"/>
  <c r="H539" i="7"/>
  <c r="H534" i="7"/>
  <c r="H519" i="7"/>
  <c r="H506" i="7"/>
  <c r="H482" i="7"/>
  <c r="H477" i="7"/>
  <c r="H475" i="7"/>
  <c r="H471" i="7"/>
  <c r="H445" i="7"/>
  <c r="H434" i="7"/>
  <c r="H426" i="7"/>
  <c r="H415" i="7"/>
  <c r="H349" i="7"/>
  <c r="H332" i="7"/>
  <c r="H317" i="7"/>
  <c r="H283" i="7"/>
  <c r="H275" i="7"/>
  <c r="H270" i="7"/>
  <c r="H266" i="7"/>
  <c r="H264" i="7"/>
  <c r="H260" i="7"/>
  <c r="H194" i="7"/>
  <c r="H173" i="7"/>
  <c r="H156" i="7"/>
  <c r="H138" i="7"/>
  <c r="H132" i="7"/>
  <c r="H120" i="7"/>
  <c r="H114" i="7"/>
  <c r="H96" i="7"/>
  <c r="H100" i="7"/>
  <c r="H90" i="7"/>
  <c r="H82" i="7"/>
  <c r="H78" i="7"/>
  <c r="H72" i="7"/>
  <c r="H45" i="7"/>
  <c r="H36" i="7"/>
  <c r="H24" i="7"/>
  <c r="H16" i="7"/>
  <c r="H11" i="7"/>
  <c r="H10" i="7"/>
  <c r="H577" i="7"/>
  <c r="H537" i="7"/>
  <c r="H525" i="7"/>
  <c r="H469" i="7"/>
  <c r="H409" i="7"/>
  <c r="H347" i="7"/>
  <c r="H315" i="7"/>
  <c r="H258" i="7"/>
  <c r="H188" i="7"/>
  <c r="H171" i="7"/>
  <c r="H154" i="7"/>
  <c r="H130" i="7"/>
  <c r="H112" i="7"/>
  <c r="H88" i="7"/>
  <c r="H70" i="7"/>
  <c r="H9" i="7"/>
  <c r="J18" i="1"/>
  <c r="J17" i="1"/>
  <c r="J16" i="1"/>
  <c r="J14" i="1"/>
  <c r="J13" i="1"/>
  <c r="J15" i="1"/>
  <c r="J12" i="1"/>
  <c r="I155" i="3"/>
  <c r="I154" i="3"/>
  <c r="I152" i="3"/>
  <c r="I135" i="3"/>
  <c r="I130" i="3"/>
  <c r="I128" i="3"/>
  <c r="I127" i="3"/>
  <c r="I121" i="3"/>
  <c r="I120" i="3"/>
  <c r="I119" i="3"/>
  <c r="I118" i="3"/>
  <c r="I117" i="3"/>
  <c r="I116" i="3"/>
  <c r="I115" i="3"/>
  <c r="I80" i="3"/>
  <c r="I79" i="3"/>
  <c r="I78" i="3"/>
  <c r="I77" i="3"/>
  <c r="I76" i="3"/>
  <c r="I45" i="3"/>
  <c r="I44" i="3"/>
  <c r="I39" i="3"/>
  <c r="I38" i="3"/>
  <c r="I30" i="3"/>
  <c r="I25" i="3"/>
  <c r="I21" i="3"/>
  <c r="I20" i="3"/>
  <c r="I151" i="3"/>
  <c r="I149" i="3"/>
  <c r="I144" i="3"/>
  <c r="I133" i="3"/>
  <c r="I126" i="3"/>
  <c r="I124" i="3"/>
  <c r="I114" i="3"/>
  <c r="I113" i="3"/>
  <c r="I112" i="3"/>
  <c r="I111" i="3"/>
  <c r="I110" i="3"/>
  <c r="I106" i="3"/>
  <c r="I104" i="3"/>
  <c r="I103" i="3"/>
  <c r="I102" i="3"/>
  <c r="I101" i="3"/>
  <c r="I100" i="3"/>
  <c r="I99" i="3"/>
  <c r="I98" i="3"/>
  <c r="I97" i="3"/>
  <c r="I96" i="3"/>
  <c r="I92" i="3"/>
  <c r="I91" i="3"/>
  <c r="I90" i="3"/>
  <c r="I89" i="3"/>
  <c r="I88" i="3"/>
  <c r="I86" i="3"/>
  <c r="I85" i="3"/>
  <c r="I84" i="3"/>
  <c r="I83" i="3"/>
  <c r="I75" i="3"/>
  <c r="I74" i="3"/>
  <c r="I69" i="3"/>
  <c r="I68" i="3"/>
  <c r="I67" i="3"/>
  <c r="I42" i="3"/>
  <c r="I37" i="3"/>
  <c r="I36" i="3"/>
  <c r="I34" i="3"/>
  <c r="I33" i="3"/>
  <c r="I29" i="3"/>
  <c r="I24" i="3"/>
  <c r="I18" i="3"/>
  <c r="I16" i="3"/>
  <c r="I15" i="3"/>
  <c r="I150" i="3"/>
  <c r="I143" i="3"/>
  <c r="I132" i="3"/>
  <c r="I123" i="3"/>
  <c r="I107" i="3"/>
  <c r="I105" i="3"/>
  <c r="I95" i="3"/>
  <c r="I87" i="3"/>
  <c r="I82" i="3"/>
  <c r="I72" i="3"/>
  <c r="I70" i="3"/>
  <c r="I66" i="3"/>
  <c r="I41" i="3"/>
  <c r="I35" i="3"/>
  <c r="I32" i="3"/>
  <c r="I28" i="3"/>
  <c r="I23" i="3"/>
  <c r="I17" i="3"/>
  <c r="I14" i="3"/>
  <c r="I11" i="3"/>
  <c r="I31" i="3"/>
  <c r="I156" i="3"/>
  <c r="I141" i="3"/>
  <c r="I64" i="3"/>
  <c r="I59" i="3"/>
  <c r="I10" i="3"/>
  <c r="I17" i="1"/>
  <c r="H154" i="3"/>
  <c r="H135" i="3"/>
  <c r="H128" i="3"/>
  <c r="H121" i="3"/>
  <c r="H120" i="3"/>
  <c r="H119" i="3"/>
  <c r="H118" i="3"/>
  <c r="H117" i="3"/>
  <c r="H116" i="3"/>
  <c r="H115" i="3"/>
  <c r="H80" i="3"/>
  <c r="H79" i="3"/>
  <c r="H78" i="3"/>
  <c r="H77" i="3"/>
  <c r="H76" i="3"/>
  <c r="H45" i="3"/>
  <c r="H44" i="3"/>
  <c r="H39" i="3"/>
  <c r="H38" i="3"/>
  <c r="H30" i="3"/>
  <c r="H21" i="3"/>
  <c r="H20" i="3"/>
  <c r="H151" i="3"/>
  <c r="H134" i="3"/>
  <c r="H133" i="3"/>
  <c r="H124" i="3"/>
  <c r="H114" i="3"/>
  <c r="H112" i="3"/>
  <c r="H111" i="3"/>
  <c r="H110" i="3"/>
  <c r="H104" i="3"/>
  <c r="H103" i="3"/>
  <c r="H102" i="3"/>
  <c r="H101" i="3"/>
  <c r="H100" i="3"/>
  <c r="H99" i="3"/>
  <c r="H98" i="3"/>
  <c r="H97" i="3"/>
  <c r="H96" i="3"/>
  <c r="H94" i="3"/>
  <c r="H92" i="3"/>
  <c r="H91" i="3"/>
  <c r="H90" i="3"/>
  <c r="H89" i="3"/>
  <c r="H88" i="3"/>
  <c r="H86" i="3"/>
  <c r="H85" i="3"/>
  <c r="H84" i="3"/>
  <c r="H83" i="3"/>
  <c r="H74" i="3"/>
  <c r="H71" i="3"/>
  <c r="H69" i="3"/>
  <c r="H68" i="3"/>
  <c r="H67" i="3"/>
  <c r="H42" i="3"/>
  <c r="H36" i="3"/>
  <c r="H34" i="3"/>
  <c r="H33" i="3"/>
  <c r="H29" i="3"/>
  <c r="H18" i="3"/>
  <c r="H16" i="3"/>
  <c r="H15" i="3"/>
  <c r="H150" i="3"/>
  <c r="H132" i="3"/>
  <c r="H123" i="3"/>
  <c r="H107" i="3"/>
  <c r="H95" i="3"/>
  <c r="H87" i="3"/>
  <c r="H82" i="3"/>
  <c r="H72" i="3"/>
  <c r="H70" i="3"/>
  <c r="H66" i="3"/>
  <c r="H41" i="3"/>
  <c r="H35" i="3"/>
  <c r="H32" i="3"/>
  <c r="H28" i="3"/>
  <c r="H17" i="3"/>
  <c r="H14" i="3"/>
  <c r="H142" i="3"/>
  <c r="H131" i="3"/>
  <c r="H122" i="3"/>
  <c r="H81" i="3"/>
  <c r="H65" i="3"/>
  <c r="H40" i="3"/>
  <c r="H31" i="3"/>
  <c r="H27" i="3"/>
  <c r="H11" i="3"/>
  <c r="H156" i="3"/>
  <c r="H141" i="3"/>
  <c r="H64" i="3"/>
  <c r="H59" i="3"/>
  <c r="H10" i="3"/>
  <c r="I13" i="1"/>
  <c r="I12" i="1"/>
  <c r="G563" i="7" l="1"/>
  <c r="E563" i="7"/>
  <c r="F563" i="7"/>
  <c r="G562" i="7"/>
  <c r="E562" i="7"/>
  <c r="F562" i="7"/>
  <c r="G523" i="7"/>
  <c r="G522" i="7" s="1"/>
  <c r="E522" i="7"/>
  <c r="F522" i="7"/>
  <c r="G138" i="3"/>
  <c r="G137" i="3"/>
  <c r="F137" i="3"/>
  <c r="E137" i="3"/>
  <c r="G47" i="3"/>
  <c r="E46" i="3"/>
  <c r="E51" i="3"/>
  <c r="E50" i="3" s="1"/>
  <c r="F51" i="3"/>
  <c r="F50" i="3" s="1"/>
  <c r="F47" i="3" s="1"/>
  <c r="F46" i="3" s="1"/>
  <c r="G51" i="3"/>
  <c r="G50" i="3" s="1"/>
  <c r="G46" i="3" s="1"/>
  <c r="E567" i="7"/>
  <c r="E539" i="7"/>
  <c r="E527" i="7"/>
  <c r="E388" i="7" l="1"/>
  <c r="E12" i="3" l="1"/>
  <c r="F608" i="7"/>
  <c r="F598" i="7"/>
  <c r="F590" i="7"/>
  <c r="F585" i="7"/>
  <c r="F583" i="7"/>
  <c r="F579" i="7"/>
  <c r="F574" i="7"/>
  <c r="F567" i="7"/>
  <c r="F552" i="7"/>
  <c r="F544" i="7"/>
  <c r="F534" i="7"/>
  <c r="F527" i="7"/>
  <c r="F519" i="7"/>
  <c r="F518" i="7" s="1"/>
  <c r="F515" i="7"/>
  <c r="F514" i="7" s="1"/>
  <c r="F506" i="7"/>
  <c r="F495" i="7"/>
  <c r="F487" i="7"/>
  <c r="F482" i="7"/>
  <c r="F477" i="7"/>
  <c r="F475" i="7"/>
  <c r="F471" i="7"/>
  <c r="F466" i="7"/>
  <c r="F459" i="7"/>
  <c r="F458" i="7" s="1"/>
  <c r="F457" i="7" s="1"/>
  <c r="F454" i="7"/>
  <c r="F453" i="7" s="1"/>
  <c r="F445" i="7"/>
  <c r="F421" i="7"/>
  <c r="F417" i="7"/>
  <c r="F415" i="7"/>
  <c r="F411" i="7"/>
  <c r="F400" i="7"/>
  <c r="F393" i="7"/>
  <c r="F392" i="7" s="1"/>
  <c r="F391" i="7" s="1"/>
  <c r="F388" i="7" s="1"/>
  <c r="F387" i="7" s="1"/>
  <c r="F383" i="7"/>
  <c r="F382" i="7" s="1"/>
  <c r="F374" i="7"/>
  <c r="F372" i="7"/>
  <c r="F362" i="7"/>
  <c r="F354" i="7"/>
  <c r="F349" i="7"/>
  <c r="F332" i="7"/>
  <c r="F327" i="7"/>
  <c r="F323" i="7"/>
  <c r="F321" i="7"/>
  <c r="F317" i="7"/>
  <c r="F312" i="7"/>
  <c r="F305" i="7"/>
  <c r="F304" i="7" s="1"/>
  <c r="F303" i="7" s="1"/>
  <c r="F295" i="7"/>
  <c r="F293" i="7"/>
  <c r="F283" i="7"/>
  <c r="F270" i="7"/>
  <c r="F266" i="7"/>
  <c r="F264" i="7"/>
  <c r="F260" i="7"/>
  <c r="F196" i="7"/>
  <c r="F194" i="7"/>
  <c r="F190" i="7"/>
  <c r="F173" i="7"/>
  <c r="F172" i="7" s="1"/>
  <c r="F171" i="7" s="1"/>
  <c r="F182" i="7" s="1"/>
  <c r="F156" i="7"/>
  <c r="F155" i="7" s="1"/>
  <c r="F154" i="7" s="1"/>
  <c r="F165" i="7" s="1"/>
  <c r="F142" i="7"/>
  <c r="F141" i="7" s="1"/>
  <c r="F138" i="7"/>
  <c r="F136" i="7"/>
  <c r="F132" i="7"/>
  <c r="F124" i="7"/>
  <c r="F123" i="7" s="1"/>
  <c r="F120" i="7"/>
  <c r="F118" i="7"/>
  <c r="F114" i="7"/>
  <c r="F41" i="3"/>
  <c r="F40" i="3" s="1"/>
  <c r="F35" i="3"/>
  <c r="F32" i="3"/>
  <c r="F28" i="3"/>
  <c r="F27" i="3" s="1"/>
  <c r="F23" i="3"/>
  <c r="F22" i="3" s="1"/>
  <c r="F17" i="3"/>
  <c r="F14" i="3"/>
  <c r="F12" i="3"/>
  <c r="F150" i="3"/>
  <c r="F143" i="3"/>
  <c r="F132" i="3"/>
  <c r="F131" i="3" s="1"/>
  <c r="F123" i="3"/>
  <c r="F122" i="3" s="1"/>
  <c r="F105" i="3"/>
  <c r="F95" i="3"/>
  <c r="F72" i="3"/>
  <c r="F70" i="3"/>
  <c r="F66" i="3"/>
  <c r="G15" i="1"/>
  <c r="G12" i="1"/>
  <c r="I16" i="1" l="1"/>
  <c r="I15" i="1"/>
  <c r="F566" i="7"/>
  <c r="F565" i="7" s="1"/>
  <c r="F578" i="7"/>
  <c r="F326" i="7"/>
  <c r="F348" i="7"/>
  <c r="F65" i="3"/>
  <c r="F142" i="3"/>
  <c r="F141" i="3" s="1"/>
  <c r="F11" i="3"/>
  <c r="F316" i="7"/>
  <c r="F470" i="7"/>
  <c r="F81" i="3"/>
  <c r="F31" i="3"/>
  <c r="F347" i="7"/>
  <c r="F403" i="7" s="1"/>
  <c r="F131" i="7"/>
  <c r="F538" i="7"/>
  <c r="F537" i="7" s="1"/>
  <c r="F539" i="7"/>
  <c r="F589" i="7"/>
  <c r="F526" i="7"/>
  <c r="F525" i="7" s="1"/>
  <c r="F481" i="7"/>
  <c r="F420" i="7"/>
  <c r="F410" i="7"/>
  <c r="F269" i="7"/>
  <c r="F189" i="7"/>
  <c r="F188" i="7" s="1"/>
  <c r="F200" i="7" s="1"/>
  <c r="F113" i="7"/>
  <c r="F112" i="7" s="1"/>
  <c r="F577" i="7"/>
  <c r="F130" i="7"/>
  <c r="G12" i="3"/>
  <c r="G574" i="7"/>
  <c r="E574" i="7"/>
  <c r="E566" i="7" s="1"/>
  <c r="E565" i="7" s="1"/>
  <c r="G567" i="7"/>
  <c r="F469" i="7" l="1"/>
  <c r="F59" i="3"/>
  <c r="G566" i="7"/>
  <c r="G565" i="7" s="1"/>
  <c r="F10" i="3"/>
  <c r="F64" i="3"/>
  <c r="F156" i="3" s="1"/>
  <c r="F409" i="7"/>
  <c r="F617" i="7" s="1"/>
  <c r="F258" i="7"/>
  <c r="G400" i="7"/>
  <c r="E400" i="7"/>
  <c r="G393" i="7"/>
  <c r="E393" i="7"/>
  <c r="G383" i="7"/>
  <c r="G382" i="7" s="1"/>
  <c r="E383" i="7"/>
  <c r="E382" i="7" s="1"/>
  <c r="G374" i="7"/>
  <c r="E374" i="7"/>
  <c r="G372" i="7"/>
  <c r="E372" i="7"/>
  <c r="G362" i="7"/>
  <c r="E362" i="7"/>
  <c r="G354" i="7"/>
  <c r="E354" i="7"/>
  <c r="G349" i="7"/>
  <c r="E349" i="7"/>
  <c r="G392" i="7" l="1"/>
  <c r="G391" i="7" s="1"/>
  <c r="G387" i="7" s="1"/>
  <c r="E392" i="7"/>
  <c r="E391" i="7" s="1"/>
  <c r="E387" i="7" s="1"/>
  <c r="E348" i="7"/>
  <c r="G348" i="7"/>
  <c r="G242" i="7"/>
  <c r="F242" i="7"/>
  <c r="E242" i="7"/>
  <c r="G231" i="7"/>
  <c r="F231" i="7"/>
  <c r="E231" i="7"/>
  <c r="G223" i="7"/>
  <c r="F223" i="7"/>
  <c r="E223" i="7"/>
  <c r="G218" i="7"/>
  <c r="F218" i="7"/>
  <c r="E218" i="7"/>
  <c r="G214" i="7"/>
  <c r="F214" i="7"/>
  <c r="E214" i="7"/>
  <c r="G212" i="7"/>
  <c r="F212" i="7"/>
  <c r="E212" i="7"/>
  <c r="G208" i="7"/>
  <c r="F208" i="7"/>
  <c r="E208" i="7"/>
  <c r="E347" i="7" l="1"/>
  <c r="G347" i="7"/>
  <c r="G403" i="7" s="1"/>
  <c r="E403" i="7"/>
  <c r="E207" i="7"/>
  <c r="F217" i="7"/>
  <c r="E217" i="7"/>
  <c r="G217" i="7"/>
  <c r="F207" i="7"/>
  <c r="G207" i="7"/>
  <c r="E544" i="7"/>
  <c r="G544" i="7"/>
  <c r="G539" i="7" s="1"/>
  <c r="E552" i="7"/>
  <c r="G552" i="7"/>
  <c r="E579" i="7"/>
  <c r="G579" i="7"/>
  <c r="E583" i="7"/>
  <c r="G583" i="7"/>
  <c r="E585" i="7"/>
  <c r="G585" i="7"/>
  <c r="E590" i="7"/>
  <c r="G590" i="7"/>
  <c r="E598" i="7"/>
  <c r="G598" i="7"/>
  <c r="E608" i="7"/>
  <c r="G608" i="7"/>
  <c r="G534" i="7"/>
  <c r="E534" i="7"/>
  <c r="E526" i="7" s="1"/>
  <c r="E525" i="7" s="1"/>
  <c r="G527" i="7"/>
  <c r="G519" i="7"/>
  <c r="G518" i="7" s="1"/>
  <c r="E519" i="7"/>
  <c r="E518" i="7" s="1"/>
  <c r="G515" i="7"/>
  <c r="G514" i="7" s="1"/>
  <c r="E515" i="7"/>
  <c r="E514" i="7" s="1"/>
  <c r="G506" i="7"/>
  <c r="E506" i="7"/>
  <c r="G495" i="7"/>
  <c r="E495" i="7"/>
  <c r="G487" i="7"/>
  <c r="E487" i="7"/>
  <c r="G482" i="7"/>
  <c r="E482" i="7"/>
  <c r="G477" i="7"/>
  <c r="E477" i="7"/>
  <c r="G475" i="7"/>
  <c r="E475" i="7"/>
  <c r="G471" i="7"/>
  <c r="E471" i="7"/>
  <c r="E538" i="7" l="1"/>
  <c r="E537" i="7" s="1"/>
  <c r="G206" i="7"/>
  <c r="G252" i="7" s="1"/>
  <c r="E206" i="7"/>
  <c r="E252" i="7" s="1"/>
  <c r="F206" i="7"/>
  <c r="F252" i="7" s="1"/>
  <c r="E481" i="7"/>
  <c r="G481" i="7"/>
  <c r="G538" i="7"/>
  <c r="G537" i="7" s="1"/>
  <c r="G589" i="7"/>
  <c r="E589" i="7"/>
  <c r="G578" i="7"/>
  <c r="E578" i="7"/>
  <c r="E470" i="7"/>
  <c r="G470" i="7"/>
  <c r="G469" i="7" s="1"/>
  <c r="G526" i="7"/>
  <c r="G525" i="7" s="1"/>
  <c r="E41" i="3"/>
  <c r="E35" i="3"/>
  <c r="E32" i="3"/>
  <c r="E28" i="3"/>
  <c r="E27" i="3" s="1"/>
  <c r="E17" i="3"/>
  <c r="E14" i="3"/>
  <c r="E143" i="3"/>
  <c r="E150" i="3"/>
  <c r="E132" i="3"/>
  <c r="E123" i="3"/>
  <c r="E107" i="3"/>
  <c r="E105" i="3"/>
  <c r="E95" i="3"/>
  <c r="E87" i="3"/>
  <c r="E82" i="3"/>
  <c r="E72" i="3"/>
  <c r="E70" i="3"/>
  <c r="E66" i="3"/>
  <c r="E454" i="7"/>
  <c r="E445" i="7"/>
  <c r="E434" i="7"/>
  <c r="E426" i="7"/>
  <c r="E415" i="7"/>
  <c r="E332" i="7"/>
  <c r="E317" i="7"/>
  <c r="E295" i="7"/>
  <c r="E283" i="7"/>
  <c r="E275" i="7"/>
  <c r="E270" i="7"/>
  <c r="E266" i="7"/>
  <c r="E264" i="7"/>
  <c r="E260" i="7"/>
  <c r="E194" i="7"/>
  <c r="E173" i="7"/>
  <c r="E156" i="7"/>
  <c r="E100" i="7"/>
  <c r="E96" i="7"/>
  <c r="E94" i="7"/>
  <c r="E90" i="7"/>
  <c r="E82" i="7"/>
  <c r="E78" i="7"/>
  <c r="E76" i="7"/>
  <c r="E72" i="7"/>
  <c r="E54" i="7"/>
  <c r="F54" i="7"/>
  <c r="E61" i="7"/>
  <c r="G49" i="7"/>
  <c r="E49" i="7"/>
  <c r="F49" i="7"/>
  <c r="E45" i="7"/>
  <c r="E36" i="7"/>
  <c r="E34" i="7"/>
  <c r="E24" i="7"/>
  <c r="E16" i="7"/>
  <c r="E11" i="7"/>
  <c r="E11" i="3" l="1"/>
  <c r="E577" i="7"/>
  <c r="E469" i="7"/>
  <c r="G577" i="7"/>
  <c r="G87" i="3" l="1"/>
  <c r="G95" i="3"/>
  <c r="G105" i="3"/>
  <c r="G107" i="3"/>
  <c r="G123" i="3"/>
  <c r="G132" i="3"/>
  <c r="G143" i="3"/>
  <c r="G150" i="3"/>
  <c r="H15" i="1"/>
  <c r="F15" i="1" l="1"/>
  <c r="H12" i="1"/>
  <c r="H18" i="1" s="1"/>
  <c r="F12" i="1"/>
  <c r="G23" i="3"/>
  <c r="G22" i="3" s="1"/>
  <c r="E23" i="3"/>
  <c r="E22" i="3" s="1"/>
  <c r="G72" i="3"/>
  <c r="F18" i="1" l="1"/>
  <c r="E411" i="7"/>
  <c r="G293" i="7" l="1"/>
  <c r="E293" i="7"/>
  <c r="G173" i="7"/>
  <c r="G172" i="7" s="1"/>
  <c r="G171" i="7" s="1"/>
  <c r="G182" i="7" s="1"/>
  <c r="E172" i="7"/>
  <c r="E171" i="7" s="1"/>
  <c r="E182" i="7" s="1"/>
  <c r="G142" i="7"/>
  <c r="G141" i="7" s="1"/>
  <c r="E142" i="7"/>
  <c r="E141" i="7" s="1"/>
  <c r="G138" i="7"/>
  <c r="E138" i="7"/>
  <c r="G136" i="7"/>
  <c r="E136" i="7"/>
  <c r="G132" i="7"/>
  <c r="E132" i="7"/>
  <c r="G124" i="7"/>
  <c r="G123" i="7" s="1"/>
  <c r="E124" i="7"/>
  <c r="E123" i="7" s="1"/>
  <c r="G120" i="7"/>
  <c r="E120" i="7"/>
  <c r="G118" i="7"/>
  <c r="E118" i="7"/>
  <c r="G114" i="7"/>
  <c r="E114" i="7"/>
  <c r="G100" i="7"/>
  <c r="G99" i="7" s="1"/>
  <c r="F100" i="7"/>
  <c r="F99" i="7" s="1"/>
  <c r="E99" i="7"/>
  <c r="G96" i="7"/>
  <c r="F96" i="7"/>
  <c r="G94" i="7"/>
  <c r="F94" i="7"/>
  <c r="G90" i="7"/>
  <c r="F90" i="7"/>
  <c r="G417" i="7"/>
  <c r="E417" i="7"/>
  <c r="G323" i="7"/>
  <c r="E323" i="7"/>
  <c r="G266" i="7"/>
  <c r="G196" i="7"/>
  <c r="E196" i="7"/>
  <c r="G78" i="7"/>
  <c r="F78" i="7"/>
  <c r="G34" i="7"/>
  <c r="F34" i="7"/>
  <c r="E113" i="7" l="1"/>
  <c r="E112" i="7" s="1"/>
  <c r="E131" i="7"/>
  <c r="E130" i="7" s="1"/>
  <c r="G131" i="7"/>
  <c r="G130" i="7" s="1"/>
  <c r="G113" i="7"/>
  <c r="G112" i="7" s="1"/>
  <c r="F89" i="7"/>
  <c r="F88" i="7" s="1"/>
  <c r="E89" i="7"/>
  <c r="E88" i="7" s="1"/>
  <c r="G89" i="7"/>
  <c r="G88" i="7" s="1"/>
  <c r="G41" i="3"/>
  <c r="G40" i="3" s="1"/>
  <c r="E40" i="3"/>
  <c r="G17" i="3"/>
  <c r="G14" i="3"/>
  <c r="G28" i="3"/>
  <c r="G27" i="3" s="1"/>
  <c r="G35" i="3"/>
  <c r="G32" i="3"/>
  <c r="G11" i="3" l="1"/>
  <c r="G148" i="7"/>
  <c r="E148" i="7"/>
  <c r="E31" i="3"/>
  <c r="G31" i="3"/>
  <c r="G70" i="3"/>
  <c r="G66" i="3"/>
  <c r="G131" i="3"/>
  <c r="E131" i="3"/>
  <c r="G122" i="3"/>
  <c r="E122" i="3"/>
  <c r="G10" i="3" l="1"/>
  <c r="E59" i="3"/>
  <c r="G59" i="3"/>
  <c r="E10" i="3"/>
  <c r="G65" i="3"/>
  <c r="E65" i="3"/>
  <c r="E142" i="3"/>
  <c r="E141" i="3" s="1"/>
  <c r="G82" i="3"/>
  <c r="E81" i="3" l="1"/>
  <c r="E64" i="3" s="1"/>
  <c r="E156" i="3" s="1"/>
  <c r="G81" i="3"/>
  <c r="G64" i="3" s="1"/>
  <c r="G466" i="7"/>
  <c r="E466" i="7"/>
  <c r="G459" i="7"/>
  <c r="G458" i="7" s="1"/>
  <c r="G457" i="7" s="1"/>
  <c r="E459" i="7"/>
  <c r="E458" i="7" s="1"/>
  <c r="E457" i="7" s="1"/>
  <c r="G454" i="7"/>
  <c r="G453" i="7" s="1"/>
  <c r="E453" i="7"/>
  <c r="G445" i="7"/>
  <c r="G434" i="7"/>
  <c r="G426" i="7"/>
  <c r="G421" i="7"/>
  <c r="E421" i="7"/>
  <c r="G415" i="7"/>
  <c r="G411" i="7"/>
  <c r="G332" i="7"/>
  <c r="G327" i="7"/>
  <c r="E327" i="7"/>
  <c r="E326" i="7" s="1"/>
  <c r="G321" i="7"/>
  <c r="E321" i="7"/>
  <c r="G317" i="7"/>
  <c r="G312" i="7"/>
  <c r="E312" i="7"/>
  <c r="G305" i="7"/>
  <c r="G304" i="7" s="1"/>
  <c r="G303" i="7" s="1"/>
  <c r="E305" i="7"/>
  <c r="E304" i="7" s="1"/>
  <c r="E303" i="7" s="1"/>
  <c r="G295" i="7"/>
  <c r="G283" i="7"/>
  <c r="G275" i="7"/>
  <c r="G270" i="7"/>
  <c r="G264" i="7"/>
  <c r="G260" i="7"/>
  <c r="G194" i="7"/>
  <c r="G190" i="7"/>
  <c r="E190" i="7"/>
  <c r="G156" i="7"/>
  <c r="G155" i="7" s="1"/>
  <c r="E155" i="7"/>
  <c r="G82" i="7"/>
  <c r="G81" i="7" s="1"/>
  <c r="F82" i="7"/>
  <c r="F81" i="7" s="1"/>
  <c r="E81" i="7"/>
  <c r="G76" i="7"/>
  <c r="F76" i="7"/>
  <c r="G72" i="7"/>
  <c r="F72" i="7"/>
  <c r="G61" i="7"/>
  <c r="G54" i="7"/>
  <c r="G53" i="7" s="1"/>
  <c r="G45" i="7"/>
  <c r="G44" i="7" s="1"/>
  <c r="G36" i="7"/>
  <c r="G24" i="7"/>
  <c r="G16" i="7"/>
  <c r="G11" i="7"/>
  <c r="F61" i="7"/>
  <c r="F53" i="7"/>
  <c r="F45" i="7"/>
  <c r="F44" i="7" s="1"/>
  <c r="F36" i="7"/>
  <c r="E44" i="7"/>
  <c r="E53" i="7"/>
  <c r="G326" i="7" l="1"/>
  <c r="F52" i="7"/>
  <c r="F48" i="7" s="1"/>
  <c r="G52" i="7"/>
  <c r="G48" i="7" s="1"/>
  <c r="E48" i="7"/>
  <c r="E52" i="7"/>
  <c r="E420" i="7"/>
  <c r="E410" i="7" s="1"/>
  <c r="G420" i="7"/>
  <c r="G410" i="7" s="1"/>
  <c r="E316" i="7"/>
  <c r="E315" i="7" s="1"/>
  <c r="G316" i="7"/>
  <c r="E269" i="7"/>
  <c r="E259" i="7" s="1"/>
  <c r="G269" i="7"/>
  <c r="G259" i="7" s="1"/>
  <c r="G189" i="7"/>
  <c r="G188" i="7" s="1"/>
  <c r="G200" i="7" s="1"/>
  <c r="E189" i="7"/>
  <c r="E188" i="7" s="1"/>
  <c r="E200" i="7" s="1"/>
  <c r="G71" i="7"/>
  <c r="G10" i="7"/>
  <c r="E71" i="7"/>
  <c r="F10" i="7"/>
  <c r="E10" i="7"/>
  <c r="G9" i="7" l="1"/>
  <c r="G64" i="7" s="1"/>
  <c r="G315" i="7"/>
  <c r="F9" i="7"/>
  <c r="F64" i="7" s="1"/>
  <c r="F619" i="7" s="1"/>
  <c r="G409" i="7"/>
  <c r="G617" i="7" s="1"/>
  <c r="E409" i="7"/>
  <c r="E617" i="7" s="1"/>
  <c r="G258" i="7"/>
  <c r="E258" i="7"/>
  <c r="E341" i="7" s="1"/>
  <c r="E9" i="7"/>
  <c r="E64" i="7" s="1"/>
  <c r="G154" i="7"/>
  <c r="G165" i="7" s="1"/>
  <c r="E154" i="7"/>
  <c r="E165" i="7" s="1"/>
  <c r="G70" i="7"/>
  <c r="G106" i="7" s="1"/>
  <c r="E70" i="7"/>
  <c r="E106" i="7" s="1"/>
  <c r="G142" i="3"/>
  <c r="G141" i="3" s="1"/>
  <c r="G156" i="3" s="1"/>
  <c r="G341" i="7" l="1"/>
  <c r="G619" i="7" s="1"/>
  <c r="E619" i="7"/>
</calcChain>
</file>

<file path=xl/sharedStrings.xml><?xml version="1.0" encoding="utf-8"?>
<sst xmlns="http://schemas.openxmlformats.org/spreadsheetml/2006/main" count="937" uniqueCount="206">
  <si>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</si>
  <si>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</si>
  <si>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</si>
  <si>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</si>
  <si>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</si>
  <si>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</si>
  <si>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</si>
  <si>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</si>
  <si>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</si>
  <si>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</si>
  <si>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</si>
  <si>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</si>
  <si>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</si>
  <si>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</si>
  <si>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</si>
  <si>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</si>
  <si>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</si>
  <si>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</si>
  <si>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</si>
  <si>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</si>
  <si>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</si>
  <si>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</si>
  <si>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</si>
  <si>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II. POSEBNI DIO</t>
  </si>
  <si>
    <t>I. OPĆI DIO</t>
  </si>
  <si>
    <t>Šifra</t>
  </si>
  <si>
    <t xml:space="preserve">Naziv </t>
  </si>
  <si>
    <t>Materijalni rashodi</t>
  </si>
  <si>
    <t>Vlastiti prihodi</t>
  </si>
  <si>
    <t>A) SAŽETAK RAČUNA PRIHODA I RASHODA</t>
  </si>
  <si>
    <t>B) SAŽETAK RAČUNA FINANCIRANJA</t>
  </si>
  <si>
    <t>UKUPAN DONOS VIŠKA / MANJKA IZ PRETHODNE(IH) GODINE***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</si>
  <si>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</si>
  <si>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Pomoći iz inozemstva i od subjekata unutar općeg proračuna</t>
  </si>
  <si>
    <t>Ostale pomoći</t>
  </si>
  <si>
    <t>Ostali prihodi za posebne namjene</t>
  </si>
  <si>
    <t>Rashodi za nabavu proizvedene dugotrajne imovine</t>
  </si>
  <si>
    <t>C) PRENESENI VIŠAK ILI PRENESENI MANJAK I VIŠEGODIŠNJI PLAN URAVNOTEŽENJA</t>
  </si>
  <si>
    <t>Plaće (bruto)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</si>
  <si>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</si>
  <si>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</si>
  <si>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</si>
  <si>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</si>
  <si>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</si>
  <si>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</si>
  <si>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</si>
  <si>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</si>
  <si>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</si>
  <si>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>Postrojenja i oprema</t>
  </si>
  <si>
    <t>Knjige, umjetnička djela i ostale izložbene vrijednosti</t>
  </si>
  <si>
    <t>Plaće za redovan rad</t>
  </si>
  <si>
    <t>Plaće za prekovremeni rad</t>
  </si>
  <si>
    <t>Plaće za posebne uvjete rada</t>
  </si>
  <si>
    <t>Ostali rashodi za zapslene</t>
  </si>
  <si>
    <t>Ostali rashodi za zaposlene</t>
  </si>
  <si>
    <t>Doprinos za mirovinsko osiguranje</t>
  </si>
  <si>
    <t>Dobrinos za obvezno zdravstveno osiguranje</t>
  </si>
  <si>
    <t>Službena putovanja</t>
  </si>
  <si>
    <t>Naknade za prijevoz, ra rad na terenu i odvojeni život</t>
  </si>
  <si>
    <t>Stručno usavršavanje zaposlenika</t>
  </si>
  <si>
    <t>Ostale naknade troškova zaposlenika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</si>
  <si>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</si>
  <si>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</si>
  <si>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</si>
  <si>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</si>
  <si>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</si>
  <si>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 upotrebu</t>
  </si>
  <si>
    <t>Službena , radna i zaštitna odjeća i obuća</t>
  </si>
  <si>
    <t>Usluge telofona, pošte i prijevoza</t>
  </si>
  <si>
    <t>Usluge tekućeg i investicijskog održavanja</t>
  </si>
  <si>
    <t>Usluge promidžbe i informiranja</t>
  </si>
  <si>
    <t>Komunalne usluge</t>
  </si>
  <si>
    <t>Zakupnine i najamnine</t>
  </si>
  <si>
    <t>Zadravstvene i veterinarske usluge</t>
  </si>
  <si>
    <t>Intelektualne i osobne usluge</t>
  </si>
  <si>
    <t>Računalne usluge</t>
  </si>
  <si>
    <t>Ostale usluge</t>
  </si>
  <si>
    <t>Naknada troškova osobama izvan radnog odnosa</t>
  </si>
  <si>
    <t>Ostali nespomenuti rashodi psolovanja</t>
  </si>
  <si>
    <t>Naknade za rad predstavničkih i izvršnih tijela, povjerenstava i slično</t>
  </si>
  <si>
    <t>Premije osiguranja</t>
  </si>
  <si>
    <t>Reprezenatacije</t>
  </si>
  <si>
    <t>Članarine i norme</t>
  </si>
  <si>
    <t>Pristojbe i naknade</t>
  </si>
  <si>
    <t>Troškovi sudskih postupaka</t>
  </si>
  <si>
    <t>Bankarske usluge i usluge platnog prometa</t>
  </si>
  <si>
    <t>Zatezne kamate</t>
  </si>
  <si>
    <t>Naknade građanima i kućanstvima u novcu</t>
  </si>
  <si>
    <t>Naknade građanima i kućanstvima u naravi</t>
  </si>
  <si>
    <t>Uredska oprema i namještaj</t>
  </si>
  <si>
    <t>Komunikacijska oprema</t>
  </si>
  <si>
    <t>Oprema za održavanje i zaštitu</t>
  </si>
  <si>
    <t>Instrumenti uređaji i strojevi</t>
  </si>
  <si>
    <t>Sportska i glazbena oprema</t>
  </si>
  <si>
    <t>Uređaji, strojevi i oprema za ostale namjene</t>
  </si>
  <si>
    <t>Knjige</t>
  </si>
  <si>
    <t>UKUPNO:</t>
  </si>
  <si>
    <t>Plan 2023.</t>
  </si>
  <si>
    <t>Pomoći EU</t>
  </si>
  <si>
    <t>Nakn.trošk.osobama izvan radnog odnosa</t>
  </si>
  <si>
    <t>UKUPNO RASHODI</t>
  </si>
  <si>
    <t>Pomoći proračnskim korisnicma iz proračuna koji im nije nadležan</t>
  </si>
  <si>
    <t>Tekuće pomoći proraračnskim korisnicima iz proraučuna koji im nije nadležan</t>
  </si>
  <si>
    <t>Kapitalne pomoći proračunskim korisnicma iz proračuna koji im nije nadležan</t>
  </si>
  <si>
    <t>Pomoći temeljem prijenosa EU sredstava</t>
  </si>
  <si>
    <t>Tekuće pomoći temeljem prijenosa EU sredstava</t>
  </si>
  <si>
    <t>Kapitalne pomoći temeljem prijenosa EU sredstava</t>
  </si>
  <si>
    <t>Prihodi po posebnim propisima</t>
  </si>
  <si>
    <t>Ostali nespomenuri prihodi</t>
  </si>
  <si>
    <t>Prihodi od upravnih i administrativnih 
pristojbi, pristojbi po posebnim propisima i naknada</t>
  </si>
  <si>
    <t>Prihodi od prodaje proizvoda i robe te pruženih usluga i prihoda od donacija</t>
  </si>
  <si>
    <t>Prihodi odr prodaje proizvoda i roba te pruženh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</si>
  <si>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</si>
  <si>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</si>
  <si>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</si>
  <si>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</si>
  <si>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</si>
  <si>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</si>
  <si>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</si>
  <si>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</si>
  <si>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neifnancijske imovine</t>
  </si>
  <si>
    <t>UKUPNO PRIHODI</t>
  </si>
  <si>
    <t>PROGRAM 1013</t>
  </si>
  <si>
    <t>NAZIV PROGRAMA: ŠKOLSTVO</t>
  </si>
  <si>
    <t>Izvor financiranja 11</t>
  </si>
  <si>
    <t>Izvor financiranja 52</t>
  </si>
  <si>
    <t>Izvor financiranja 61</t>
  </si>
  <si>
    <t>Donacije</t>
  </si>
  <si>
    <t>Izvor financiranja 51</t>
  </si>
  <si>
    <t>NAZIV AKTIVNOSTI: Asistenti u nastavi</t>
  </si>
  <si>
    <t>NAZIV PROGRAMA:ŠKOLSTVO</t>
  </si>
  <si>
    <t>NAZIV AKTIVNOSTI: Projekt Školska shema</t>
  </si>
  <si>
    <t>NAZIV AKTIVNOSTI: Školski obroci svima</t>
  </si>
  <si>
    <t>NAZIV AKTIVNOSTI: Projekt e-škole</t>
  </si>
  <si>
    <t>Izvor financiranja 43</t>
  </si>
  <si>
    <t>Izvor financiranja 31</t>
  </si>
  <si>
    <t>Doprinos za zapošljavanje</t>
  </si>
  <si>
    <t>NAZIV AKTIVNOSTI: Natjecanja učenika</t>
  </si>
  <si>
    <t>Prihodi od imovine</t>
  </si>
  <si>
    <t>Prihodi od financijske imovine</t>
  </si>
  <si>
    <t>Kamate na oročena sredstva i depozite po viđenju</t>
  </si>
  <si>
    <t>Ravnatelj:</t>
  </si>
  <si>
    <t>Antun Žulić</t>
  </si>
  <si>
    <t>Izvor financiranja 044</t>
  </si>
  <si>
    <t>Decentralizirana sredstva</t>
  </si>
  <si>
    <t>Rezultat poslovanja</t>
  </si>
  <si>
    <t>RAZLIKA VIŠAK / MANJAK</t>
  </si>
  <si>
    <t>NAZIV AKTIVNOSTI:  Projekt Škole jednakih mogućnosti</t>
  </si>
  <si>
    <t>Aktivnost 1001T100117</t>
  </si>
  <si>
    <t>Aktivnost 1013A101319</t>
  </si>
  <si>
    <t>Aktivnost 1001T100115</t>
  </si>
  <si>
    <t>Aktivnost 1001T100103</t>
  </si>
  <si>
    <t>Aktivnost 1013A1001330</t>
  </si>
  <si>
    <t>Aktivnost 1013A1001304</t>
  </si>
  <si>
    <t>Aktivnost 1013A1001301</t>
  </si>
  <si>
    <t>Osnovno školstvo</t>
  </si>
  <si>
    <t>Aktivnost 1013A101314</t>
  </si>
  <si>
    <t>Decentralizirane funkcije OŠ</t>
  </si>
  <si>
    <t>Aktivnost A1013A101314</t>
  </si>
  <si>
    <t>NAZIV PROGRAMA: PROJEKT Erasmus+</t>
  </si>
  <si>
    <t>NAZIV PROGRAMA: PRODUŽENI BORAVAK</t>
  </si>
  <si>
    <t>NAZIV AKTIVNOSTI: Ostali izdaci za osnovne škole</t>
  </si>
  <si>
    <t>SVEUKUPNO RASHODI:</t>
  </si>
  <si>
    <t>Pomoći od međunarodnih organizacija te institucija i tijela EU</t>
  </si>
  <si>
    <t>Tekuće pomoći od institucija i tijela EU</t>
  </si>
  <si>
    <t>Negativne tečajne razlike</t>
  </si>
  <si>
    <t>Izvršenje 30.6.2023.</t>
  </si>
  <si>
    <t>Izvršenje 30.6.2022.</t>
  </si>
  <si>
    <t>IZVRŠENJE FINANCIJSKOG PLANA OSNOVNE ŠKOLE BELICA
01.01.2023.-30.06.2023.</t>
  </si>
  <si>
    <t xml:space="preserve">Kazne,upr.mjere i ostali prihodi                            </t>
  </si>
  <si>
    <t xml:space="preserve">Ostali prihodi </t>
  </si>
  <si>
    <t>Ostali prihodi</t>
  </si>
  <si>
    <t>Donacije i ostali rashodi</t>
  </si>
  <si>
    <t>Tekuće donacije u naravi</t>
  </si>
  <si>
    <t>Izvor 11</t>
  </si>
  <si>
    <t>Izvor 43</t>
  </si>
  <si>
    <t>Belica, 12.7.2023.</t>
  </si>
  <si>
    <t>OSNOVNA ŠKOLA BELICA</t>
  </si>
  <si>
    <t>Dr. Ljudevita Gaja 21, 40319 Belica</t>
  </si>
  <si>
    <t>KLASA: 400-02/23-01/3</t>
  </si>
  <si>
    <t>URBROJ: 2109-112-23-1</t>
  </si>
  <si>
    <t>Indeks-izvršenje 30.6.2023./plan 2023.</t>
  </si>
  <si>
    <t>Indeks-izvršenje 30.6.2023./izvršenje 30.6.2022.</t>
  </si>
  <si>
    <t>FINANCIJSKI PLAN PRORAČUNSKOG KORISNIKA JEDINICE LOKALNE I PODRUČNE (REGIONALNE) SAMOUPRAVE 
ZA 2023. I PROJEKCIJA ZA 2024. I 2025. GODINU</t>
  </si>
  <si>
    <t>RASHODI PREMA FUNKCIJSKOJ KLASIFIKACIJI</t>
  </si>
  <si>
    <t>BROJČANA OZNAKA I NAZIV</t>
  </si>
  <si>
    <t>Izvršenje 2021.</t>
  </si>
  <si>
    <t>Plan 2022.</t>
  </si>
  <si>
    <t>Plan za 2023.</t>
  </si>
  <si>
    <t>Projekcija 
za 2024.</t>
  </si>
  <si>
    <t>Projekcija 
za 2025.</t>
  </si>
  <si>
    <t>UKUPNI RASHODI</t>
  </si>
  <si>
    <t>09 Obrazovanje</t>
  </si>
  <si>
    <t>0912 Osnovno obrazovanje</t>
  </si>
  <si>
    <t>096 Dodatne usluge u obrazovanju</t>
  </si>
  <si>
    <t>098 Usluge obrazovanja koje nisu drugdje
svrstane</t>
  </si>
  <si>
    <t>B. RAČUN FINANCIRANJA</t>
  </si>
  <si>
    <t>Naziv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</si>
  <si>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</si>
  <si>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</si>
  <si>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</si>
  <si>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</si>
  <si>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</si>
  <si>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Predsjednica ŠO:</t>
  </si>
  <si>
    <t>Marijana Marčec</t>
  </si>
  <si>
    <t>IZVRŠENJE FINANCIJSKOG PLANA OSNOVNE ŠKOLE BELICA 
01.01.2023.-30.06.2023.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</si>
</sst>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17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left" vertical="center" wrapText="1" indent="1"/>
    </xf>
    <xf numFmtId="0" fontId="3" fillId="5" borderId="2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left" vertical="center" wrapText="1"/>
    </xf>
    <xf numFmtId="3" fontId="3" fillId="5" borderId="4" xfId="0" applyNumberFormat="1" applyFont="1" applyFill="1" applyBorder="1" applyAlignment="1">
      <alignment horizontal="right"/>
    </xf>
    <xf numFmtId="0" fontId="6" fillId="6" borderId="4" xfId="0" applyFont="1" applyFill="1" applyBorder="1" applyAlignment="1">
      <alignment horizontal="left" vertical="center" wrapText="1"/>
    </xf>
    <xf numFmtId="3" fontId="6" fillId="6" borderId="4" xfId="0" applyNumberFormat="1" applyFont="1" applyFill="1" applyBorder="1" applyAlignment="1">
      <alignment horizontal="right"/>
    </xf>
    <xf numFmtId="0" fontId="6" fillId="6" borderId="1" xfId="0" applyFont="1" applyFill="1" applyBorder="1" applyAlignment="1">
      <alignment horizontal="left" vertical="center" wrapText="1" indent="1"/>
    </xf>
    <xf numFmtId="0" fontId="6" fillId="6" borderId="2" xfId="0" applyFont="1" applyFill="1" applyBorder="1" applyAlignment="1">
      <alignment horizontal="left" vertical="center" wrapText="1" indent="1"/>
    </xf>
    <xf numFmtId="0" fontId="6" fillId="6" borderId="4" xfId="0" applyFont="1" applyFill="1" applyBorder="1" applyAlignment="1">
      <alignment horizontal="left" vertical="center" wrapText="1" indent="1"/>
    </xf>
    <xf numFmtId="0" fontId="6" fillId="7" borderId="1" xfId="0" applyFont="1" applyFill="1" applyBorder="1" applyAlignment="1">
      <alignment horizontal="left" vertical="center" wrapText="1" indent="1"/>
    </xf>
    <xf numFmtId="0" fontId="6" fillId="7" borderId="2" xfId="0" applyFont="1" applyFill="1" applyBorder="1" applyAlignment="1">
      <alignment horizontal="left" vertical="center" wrapText="1" indent="1"/>
    </xf>
    <xf numFmtId="0" fontId="6" fillId="7" borderId="4" xfId="0" applyFont="1" applyFill="1" applyBorder="1" applyAlignment="1">
      <alignment horizontal="left" vertical="center" wrapText="1" indent="1"/>
    </xf>
    <xf numFmtId="0" fontId="6" fillId="7" borderId="4" xfId="0" applyFont="1" applyFill="1" applyBorder="1" applyAlignment="1">
      <alignment horizontal="left" vertical="center" wrapText="1"/>
    </xf>
    <xf numFmtId="3" fontId="6" fillId="7" borderId="4" xfId="0" applyNumberFormat="1" applyFont="1" applyFill="1" applyBorder="1" applyAlignment="1">
      <alignment horizontal="right"/>
    </xf>
    <xf numFmtId="0" fontId="3" fillId="8" borderId="4" xfId="0" applyFont="1" applyFill="1" applyBorder="1" applyAlignment="1">
      <alignment horizontal="left" vertical="center" wrapText="1"/>
    </xf>
    <xf numFmtId="3" fontId="3" fillId="8" borderId="4" xfId="0" applyNumberFormat="1" applyFont="1" applyFill="1" applyBorder="1" applyAlignment="1">
      <alignment horizontal="right"/>
    </xf>
    <xf numFmtId="0" fontId="0" fillId="0" borderId="3" xfId="0" applyBorder="1"/>
    <xf numFmtId="0" fontId="0" fillId="0" borderId="1" xfId="0" applyBorder="1"/>
    <xf numFmtId="0" fontId="9" fillId="2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9" fillId="2" borderId="3" xfId="0" applyFont="1" applyFill="1" applyBorder="1" applyAlignment="1">
      <alignment horizontal="left" vertical="center"/>
    </xf>
    <xf numFmtId="0" fontId="0" fillId="5" borderId="3" xfId="0" applyFill="1" applyBorder="1"/>
    <xf numFmtId="0" fontId="0" fillId="5" borderId="3" xfId="0" applyFill="1" applyBorder="1" applyAlignment="1">
      <alignment horizontal="left"/>
    </xf>
    <xf numFmtId="0" fontId="0" fillId="5" borderId="1" xfId="0" applyFill="1" applyBorder="1"/>
    <xf numFmtId="0" fontId="9" fillId="5" borderId="3" xfId="0" quotePrefix="1" applyFont="1" applyFill="1" applyBorder="1" applyAlignment="1">
      <alignment horizontal="left" vertical="center"/>
    </xf>
    <xf numFmtId="0" fontId="10" fillId="5" borderId="3" xfId="0" quotePrefix="1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3" fontId="3" fillId="5" borderId="3" xfId="0" applyNumberFormat="1" applyFont="1" applyFill="1" applyBorder="1" applyAlignment="1">
      <alignment horizontal="right"/>
    </xf>
    <xf numFmtId="0" fontId="0" fillId="2" borderId="3" xfId="0" applyFill="1" applyBorder="1"/>
    <xf numFmtId="0" fontId="0" fillId="2" borderId="3" xfId="0" applyFill="1" applyBorder="1" applyAlignment="1">
      <alignment horizontal="left"/>
    </xf>
    <xf numFmtId="0" fontId="11" fillId="9" borderId="3" xfId="0" applyFont="1" applyFill="1" applyBorder="1" applyAlignment="1">
      <alignment horizontal="left" vertical="center" wrapText="1"/>
    </xf>
    <xf numFmtId="0" fontId="9" fillId="9" borderId="3" xfId="0" applyFont="1" applyFill="1" applyBorder="1" applyAlignment="1">
      <alignment horizontal="left" vertical="center" wrapText="1"/>
    </xf>
    <xf numFmtId="3" fontId="3" fillId="9" borderId="4" xfId="0" applyNumberFormat="1" applyFont="1" applyFill="1" applyBorder="1" applyAlignment="1">
      <alignment horizontal="right"/>
    </xf>
    <xf numFmtId="0" fontId="9" fillId="9" borderId="3" xfId="0" quotePrefix="1" applyFont="1" applyFill="1" applyBorder="1" applyAlignment="1">
      <alignment horizontal="left" vertical="center"/>
    </xf>
    <xf numFmtId="0" fontId="10" fillId="9" borderId="3" xfId="0" quotePrefix="1" applyFont="1" applyFill="1" applyBorder="1" applyAlignment="1">
      <alignment horizontal="left" vertical="center"/>
    </xf>
    <xf numFmtId="0" fontId="11" fillId="10" borderId="3" xfId="0" applyFont="1" applyFill="1" applyBorder="1" applyAlignment="1">
      <alignment horizontal="left" vertical="center" wrapText="1"/>
    </xf>
    <xf numFmtId="0" fontId="9" fillId="10" borderId="3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9" fillId="10" borderId="3" xfId="0" quotePrefix="1" applyFont="1" applyFill="1" applyBorder="1" applyAlignment="1">
      <alignment horizontal="left" vertical="center"/>
    </xf>
    <xf numFmtId="0" fontId="10" fillId="10" borderId="3" xfId="0" quotePrefix="1" applyFont="1" applyFill="1" applyBorder="1" applyAlignment="1">
      <alignment horizontal="left" vertical="center"/>
    </xf>
    <xf numFmtId="0" fontId="9" fillId="11" borderId="3" xfId="0" quotePrefix="1" applyFont="1" applyFill="1" applyBorder="1" applyAlignment="1">
      <alignment horizontal="left" vertical="center"/>
    </xf>
    <xf numFmtId="0" fontId="10" fillId="11" borderId="3" xfId="0" quotePrefix="1" applyFont="1" applyFill="1" applyBorder="1" applyAlignment="1">
      <alignment horizontal="left" vertical="center"/>
    </xf>
    <xf numFmtId="3" fontId="3" fillId="11" borderId="3" xfId="0" applyNumberFormat="1" applyFont="1" applyFill="1" applyBorder="1" applyAlignment="1">
      <alignment horizontal="right"/>
    </xf>
    <xf numFmtId="0" fontId="9" fillId="11" borderId="3" xfId="0" applyFont="1" applyFill="1" applyBorder="1" applyAlignment="1">
      <alignment horizontal="left" vertical="center" wrapText="1"/>
    </xf>
    <xf numFmtId="0" fontId="0" fillId="10" borderId="3" xfId="0" applyFill="1" applyBorder="1"/>
    <xf numFmtId="0" fontId="0" fillId="10" borderId="3" xfId="0" applyFill="1" applyBorder="1" applyAlignment="1">
      <alignment horizontal="left"/>
    </xf>
    <xf numFmtId="0" fontId="6" fillId="7" borderId="3" xfId="0" applyFont="1" applyFill="1" applyBorder="1" applyAlignment="1">
      <alignment horizontal="left" vertical="center" wrapText="1"/>
    </xf>
    <xf numFmtId="0" fontId="0" fillId="12" borderId="3" xfId="0" applyFill="1" applyBorder="1"/>
    <xf numFmtId="0" fontId="0" fillId="12" borderId="3" xfId="0" applyFill="1" applyBorder="1" applyAlignment="1">
      <alignment horizontal="left"/>
    </xf>
    <xf numFmtId="0" fontId="6" fillId="12" borderId="4" xfId="0" applyFont="1" applyFill="1" applyBorder="1" applyAlignment="1">
      <alignment horizontal="left" vertical="center" wrapText="1"/>
    </xf>
    <xf numFmtId="3" fontId="0" fillId="10" borderId="3" xfId="0" applyNumberFormat="1" applyFill="1" applyBorder="1"/>
    <xf numFmtId="3" fontId="0" fillId="12" borderId="3" xfId="0" applyNumberFormat="1" applyFill="1" applyBorder="1"/>
    <xf numFmtId="0" fontId="9" fillId="6" borderId="3" xfId="0" applyFont="1" applyFill="1" applyBorder="1" applyAlignment="1">
      <alignment horizontal="left" vertical="center" wrapText="1"/>
    </xf>
    <xf numFmtId="3" fontId="3" fillId="6" borderId="4" xfId="0" applyNumberFormat="1" applyFont="1" applyFill="1" applyBorder="1" applyAlignment="1">
      <alignment horizontal="right"/>
    </xf>
    <xf numFmtId="0" fontId="11" fillId="6" borderId="3" xfId="0" quotePrefix="1" applyFont="1" applyFill="1" applyBorder="1" applyAlignment="1">
      <alignment horizontal="left" vertical="center"/>
    </xf>
    <xf numFmtId="0" fontId="18" fillId="6" borderId="3" xfId="0" quotePrefix="1" applyFont="1" applyFill="1" applyBorder="1" applyAlignment="1">
      <alignment horizontal="left" vertical="center"/>
    </xf>
    <xf numFmtId="0" fontId="11" fillId="6" borderId="4" xfId="0" quotePrefix="1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1" fillId="6" borderId="4" xfId="0" quotePrefix="1" applyFont="1" applyFill="1" applyBorder="1" applyAlignment="1">
      <alignment horizontal="left" vertical="center"/>
    </xf>
    <xf numFmtId="0" fontId="9" fillId="7" borderId="3" xfId="0" applyFont="1" applyFill="1" applyBorder="1" applyAlignment="1">
      <alignment horizontal="left" vertical="center" wrapText="1"/>
    </xf>
    <xf numFmtId="0" fontId="9" fillId="7" borderId="3" xfId="0" quotePrefix="1" applyFont="1" applyFill="1" applyBorder="1" applyAlignment="1">
      <alignment horizontal="left" vertical="center"/>
    </xf>
    <xf numFmtId="0" fontId="10" fillId="7" borderId="3" xfId="0" quotePrefix="1" applyFont="1" applyFill="1" applyBorder="1" applyAlignment="1">
      <alignment horizontal="left" vertical="center"/>
    </xf>
    <xf numFmtId="3" fontId="3" fillId="7" borderId="3" xfId="0" applyNumberFormat="1" applyFont="1" applyFill="1" applyBorder="1" applyAlignment="1">
      <alignment horizontal="right"/>
    </xf>
    <xf numFmtId="0" fontId="10" fillId="11" borderId="4" xfId="0" quotePrefix="1" applyFont="1" applyFill="1" applyBorder="1" applyAlignment="1">
      <alignment horizontal="left" vertical="center"/>
    </xf>
    <xf numFmtId="3" fontId="0" fillId="5" borderId="3" xfId="0" applyNumberFormat="1" applyFill="1" applyBorder="1"/>
    <xf numFmtId="0" fontId="9" fillId="13" borderId="3" xfId="0" quotePrefix="1" applyFont="1" applyFill="1" applyBorder="1" applyAlignment="1">
      <alignment horizontal="left" vertical="center"/>
    </xf>
    <xf numFmtId="0" fontId="10" fillId="13" borderId="3" xfId="0" quotePrefix="1" applyFont="1" applyFill="1" applyBorder="1" applyAlignment="1">
      <alignment horizontal="left" vertical="center"/>
    </xf>
    <xf numFmtId="3" fontId="3" fillId="13" borderId="3" xfId="0" applyNumberFormat="1" applyFont="1" applyFill="1" applyBorder="1" applyAlignment="1">
      <alignment horizontal="right"/>
    </xf>
    <xf numFmtId="0" fontId="0" fillId="14" borderId="3" xfId="0" applyFill="1" applyBorder="1"/>
    <xf numFmtId="3" fontId="0" fillId="14" borderId="3" xfId="0" applyNumberFormat="1" applyFill="1" applyBorder="1"/>
    <xf numFmtId="3" fontId="0" fillId="2" borderId="3" xfId="0" applyNumberFormat="1" applyFill="1" applyBorder="1"/>
    <xf numFmtId="0" fontId="3" fillId="9" borderId="4" xfId="0" applyFont="1" applyFill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6" fillId="7" borderId="4" xfId="0" applyNumberFormat="1" applyFont="1" applyFill="1" applyBorder="1" applyAlignment="1">
      <alignment horizontal="right"/>
    </xf>
    <xf numFmtId="4" fontId="0" fillId="10" borderId="3" xfId="0" applyNumberFormat="1" applyFill="1" applyBorder="1"/>
    <xf numFmtId="4" fontId="3" fillId="5" borderId="3" xfId="0" applyNumberFormat="1" applyFont="1" applyFill="1" applyBorder="1" applyAlignment="1">
      <alignment horizontal="right"/>
    </xf>
    <xf numFmtId="4" fontId="0" fillId="2" borderId="3" xfId="0" applyNumberFormat="1" applyFill="1" applyBorder="1"/>
    <xf numFmtId="4" fontId="3" fillId="2" borderId="4" xfId="0" applyNumberFormat="1" applyFont="1" applyFill="1" applyBorder="1" applyAlignment="1">
      <alignment horizontal="right"/>
    </xf>
    <xf numFmtId="4" fontId="3" fillId="9" borderId="4" xfId="0" applyNumberFormat="1" applyFont="1" applyFill="1" applyBorder="1" applyAlignment="1">
      <alignment horizontal="right"/>
    </xf>
    <xf numFmtId="4" fontId="3" fillId="11" borderId="4" xfId="0" applyNumberFormat="1" applyFont="1" applyFill="1" applyBorder="1" applyAlignment="1">
      <alignment horizontal="right"/>
    </xf>
    <xf numFmtId="4" fontId="3" fillId="6" borderId="4" xfId="0" applyNumberFormat="1" applyFont="1" applyFill="1" applyBorder="1" applyAlignment="1">
      <alignment horizontal="right"/>
    </xf>
    <xf numFmtId="4" fontId="6" fillId="6" borderId="4" xfId="0" applyNumberFormat="1" applyFont="1" applyFill="1" applyBorder="1" applyAlignment="1">
      <alignment horizontal="right"/>
    </xf>
    <xf numFmtId="4" fontId="3" fillId="13" borderId="3" xfId="0" applyNumberFormat="1" applyFont="1" applyFill="1" applyBorder="1" applyAlignment="1">
      <alignment horizontal="right"/>
    </xf>
    <xf numFmtId="4" fontId="3" fillId="7" borderId="3" xfId="0" applyNumberFormat="1" applyFont="1" applyFill="1" applyBorder="1" applyAlignment="1">
      <alignment horizontal="right"/>
    </xf>
    <xf numFmtId="4" fontId="3" fillId="11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0" fillId="12" borderId="3" xfId="0" applyNumberFormat="1" applyFill="1" applyBorder="1"/>
    <xf numFmtId="4" fontId="0" fillId="5" borderId="3" xfId="0" applyNumberFormat="1" applyFill="1" applyBorder="1"/>
    <xf numFmtId="4" fontId="0" fillId="0" borderId="3" xfId="0" applyNumberFormat="1" applyBorder="1"/>
    <xf numFmtId="4" fontId="3" fillId="5" borderId="4" xfId="0" applyNumberFormat="1" applyFont="1" applyFill="1" applyBorder="1" applyAlignment="1">
      <alignment horizontal="right"/>
    </xf>
    <xf numFmtId="4" fontId="3" fillId="8" borderId="4" xfId="0" applyNumberFormat="1" applyFont="1" applyFill="1" applyBorder="1" applyAlignment="1">
      <alignment horizontal="right"/>
    </xf>
    <xf numFmtId="4" fontId="0" fillId="14" borderId="3" xfId="0" applyNumberFormat="1" applyFill="1" applyBorder="1"/>
    <xf numFmtId="0" fontId="0" fillId="0" borderId="0" xfId="0"/>
    <xf numFmtId="0" fontId="6" fillId="15" borderId="3" xfId="0" applyFont="1" applyFill="1" applyBorder="1" applyAlignment="1">
      <alignment horizontal="center" vertical="center" wrapText="1"/>
    </xf>
    <xf numFmtId="164" fontId="6" fillId="7" borderId="4" xfId="0" applyNumberFormat="1" applyFont="1" applyFill="1" applyBorder="1" applyAlignment="1">
      <alignment horizontal="right"/>
    </xf>
    <xf numFmtId="164" fontId="0" fillId="10" borderId="3" xfId="0" applyNumberFormat="1" applyFill="1" applyBorder="1"/>
    <xf numFmtId="164" fontId="3" fillId="5" borderId="3" xfId="0" applyNumberFormat="1" applyFont="1" applyFill="1" applyBorder="1" applyAlignment="1">
      <alignment horizontal="right"/>
    </xf>
    <xf numFmtId="164" fontId="0" fillId="2" borderId="3" xfId="0" applyNumberFormat="1" applyFill="1" applyBorder="1"/>
    <xf numFmtId="164" fontId="3" fillId="11" borderId="3" xfId="0" applyNumberFormat="1" applyFont="1" applyFill="1" applyBorder="1" applyAlignment="1">
      <alignment horizontal="right"/>
    </xf>
    <xf numFmtId="164" fontId="6" fillId="3" borderId="3" xfId="0" applyNumberFormat="1" applyFont="1" applyFill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6" fillId="6" borderId="4" xfId="0" applyNumberFormat="1" applyFont="1" applyFill="1" applyBorder="1" applyAlignment="1">
      <alignment horizontal="right"/>
    </xf>
    <xf numFmtId="164" fontId="3" fillId="5" borderId="4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164" fontId="3" fillId="8" borderId="4" xfId="0" applyNumberFormat="1" applyFont="1" applyFill="1" applyBorder="1" applyAlignment="1">
      <alignment horizontal="right"/>
    </xf>
    <xf numFmtId="164" fontId="0" fillId="14" borderId="3" xfId="0" applyNumberFormat="1" applyFill="1" applyBorder="1"/>
    <xf numFmtId="164" fontId="6" fillId="4" borderId="3" xfId="0" quotePrefix="1" applyNumberFormat="1" applyFont="1" applyFill="1" applyBorder="1" applyAlignment="1">
      <alignment horizontal="right"/>
    </xf>
    <xf numFmtId="1" fontId="0" fillId="0" borderId="0" xfId="0" applyNumberFormat="1"/>
    <xf numFmtId="0" fontId="0" fillId="0" borderId="0" xfId="0"/>
    <xf numFmtId="0" fontId="6" fillId="4" borderId="4" xfId="0" applyFont="1" applyFill="1" applyBorder="1" applyAlignment="1">
      <alignment horizontal="center" vertical="center" wrapText="1"/>
    </xf>
    <xf numFmtId="0" fontId="11" fillId="12" borderId="3" xfId="0" applyFont="1" applyFill="1" applyBorder="1" applyAlignment="1">
      <alignment horizontal="left" vertical="center" wrapText="1"/>
    </xf>
    <xf numFmtId="3" fontId="3" fillId="12" borderId="4" xfId="0" applyNumberFormat="1" applyFont="1" applyFill="1" applyBorder="1" applyAlignment="1">
      <alignment horizontal="right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0" fillId="0" borderId="0" xfId="0"/>
    <xf numFmtId="0" fontId="6" fillId="4" borderId="4" xfId="0" applyFont="1" applyFill="1" applyBorder="1" applyAlignment="1">
      <alignment horizontal="center" vertical="center" wrapText="1"/>
    </xf>
    <xf numFmtId="164" fontId="3" fillId="13" borderId="3" xfId="0" applyNumberFormat="1" applyFont="1" applyFill="1" applyBorder="1" applyAlignment="1">
      <alignment horizontal="right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0" fillId="0" borderId="0" xfId="0"/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12" borderId="1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13" fillId="0" borderId="0" xfId="0" applyFont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6" fillId="6" borderId="1" xfId="0" applyFont="1" applyFill="1" applyBorder="1" applyAlignment="1">
      <alignment horizontal="left" vertical="center" wrapText="1" indent="1"/>
    </xf>
    <xf numFmtId="0" fontId="6" fillId="6" borderId="2" xfId="0" applyFont="1" applyFill="1" applyBorder="1" applyAlignment="1">
      <alignment horizontal="left" vertical="center" wrapText="1" indent="1"/>
    </xf>
    <xf numFmtId="0" fontId="6" fillId="6" borderId="4" xfId="0" applyFont="1" applyFill="1" applyBorder="1" applyAlignment="1">
      <alignment horizontal="left" vertical="center" wrapText="1" inden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10" xfId="0" applyBorder="1"/>
    <xf numFmtId="0" fontId="17" fillId="2" borderId="1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4" fontId="3" fillId="12" borderId="4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164" fontId="3" fillId="12" borderId="4" xfId="0" applyNumberFormat="1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zoomScaleNormal="100" workbookViewId="0">
      <selection activeCell="G17" sqref="G17"/>
    </sheetView>
  </sheetViews>
  <sheetFormatPr defaultRowHeight="15" x14ac:dyDescent="0.25"/>
  <cols>
    <col min="5" max="5" width="25.28515625" customWidth="1"/>
    <col min="6" max="6" width="22.42578125" customWidth="1"/>
    <col min="7" max="7" width="23" customWidth="1"/>
    <col min="8" max="8" width="21.140625" customWidth="1"/>
    <col min="9" max="9" width="17.42578125" customWidth="1"/>
    <col min="10" max="10" width="19.140625" customWidth="1"/>
  </cols>
  <sheetData>
    <row r="1" spans="1:10" x14ac:dyDescent="0.25">
      <c r="A1" s="181" t="s">
        <v>177</v>
      </c>
      <c r="B1" s="181"/>
      <c r="C1" s="181"/>
      <c r="D1" s="181"/>
    </row>
    <row r="2" spans="1:10" x14ac:dyDescent="0.25">
      <c r="A2" s="181" t="s">
        <v>178</v>
      </c>
      <c r="B2" s="181"/>
      <c r="C2" s="181"/>
      <c r="D2" s="181"/>
    </row>
    <row r="3" spans="1:10" x14ac:dyDescent="0.25">
      <c r="A3" s="181" t="s">
        <v>179</v>
      </c>
      <c r="B3" s="181"/>
      <c r="C3" s="181"/>
      <c r="D3" s="181"/>
    </row>
    <row r="4" spans="1:10" x14ac:dyDescent="0.25">
      <c r="A4" s="181" t="s">
        <v>180</v>
      </c>
      <c r="B4" s="181"/>
      <c r="C4" s="181"/>
      <c r="D4" s="181"/>
    </row>
    <row r="5" spans="1:10" ht="37.5" customHeight="1" x14ac:dyDescent="0.25">
      <c r="A5" s="171" t="s">
        <v>168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0" ht="18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171" t="s">
        <v>24</v>
      </c>
      <c r="B7" s="171"/>
      <c r="C7" s="171"/>
      <c r="D7" s="171"/>
      <c r="E7" s="171"/>
      <c r="F7" s="171"/>
      <c r="G7" s="171"/>
      <c r="H7" s="171"/>
      <c r="I7" s="171"/>
      <c r="J7" s="182"/>
    </row>
    <row r="8" spans="1:10" ht="18" x14ac:dyDescent="0.25">
      <c r="A8" s="5"/>
      <c r="B8" s="5"/>
      <c r="C8" s="5"/>
      <c r="D8" s="5"/>
      <c r="E8" s="5"/>
      <c r="F8" s="5"/>
      <c r="G8" s="5"/>
      <c r="H8" s="5"/>
      <c r="I8" s="5"/>
      <c r="J8" s="6"/>
    </row>
    <row r="9" spans="1:10" ht="18" customHeight="1" x14ac:dyDescent="0.25">
      <c r="A9" s="171" t="s">
        <v>29</v>
      </c>
      <c r="B9" s="172"/>
      <c r="C9" s="172"/>
      <c r="D9" s="172"/>
      <c r="E9" s="172"/>
      <c r="F9" s="172"/>
      <c r="G9" s="172"/>
      <c r="H9" s="172"/>
      <c r="I9" s="172"/>
      <c r="J9" s="172"/>
    </row>
    <row r="10" spans="1:10" ht="18" x14ac:dyDescent="0.25">
      <c r="A10" s="1"/>
      <c r="B10" s="2"/>
      <c r="C10" s="2"/>
      <c r="D10" s="2"/>
      <c r="E10" s="7"/>
      <c r="F10" s="8"/>
      <c r="G10" s="8"/>
      <c r="H10" s="8"/>
      <c r="I10" s="8"/>
      <c r="J10" s="8"/>
    </row>
    <row r="11" spans="1:10" ht="38.25" x14ac:dyDescent="0.25">
      <c r="A11" s="24"/>
      <c r="B11" s="25"/>
      <c r="C11" s="25"/>
      <c r="D11" s="26"/>
      <c r="E11" s="27"/>
      <c r="F11" s="4" t="s">
        <v>167</v>
      </c>
      <c r="G11" s="4" t="s">
        <v>97</v>
      </c>
      <c r="H11" s="4" t="s">
        <v>166</v>
      </c>
      <c r="I11" s="4" t="s">
        <v>181</v>
      </c>
      <c r="J11" s="4" t="s">
        <v>182</v>
      </c>
    </row>
    <row r="12" spans="1:10" x14ac:dyDescent="0.25">
      <c r="A12" s="183" t="s">
        <v>0</v>
      </c>
      <c r="B12" s="168"/>
      <c r="C12" s="168"/>
      <c r="D12" s="168"/>
      <c r="E12" s="184"/>
      <c r="F12" s="115">
        <f>SUM(F13+F14)</f>
        <v>443925.28</v>
      </c>
      <c r="G12" s="28">
        <f t="shared" ref="G12" si="0">SUM(G13+G14)</f>
        <v>993311</v>
      </c>
      <c r="H12" s="115">
        <f t="shared" ref="H12" si="1">SUM(H13+H14)</f>
        <v>542888.14</v>
      </c>
      <c r="I12" s="144">
        <f>(H12/G12)*100</f>
        <v>54.654397263294172</v>
      </c>
      <c r="J12" s="144">
        <f>(H12/F12)*100</f>
        <v>122.29268403006921</v>
      </c>
    </row>
    <row r="13" spans="1:10" x14ac:dyDescent="0.25">
      <c r="A13" s="185" t="s">
        <v>1</v>
      </c>
      <c r="B13" s="174"/>
      <c r="C13" s="174"/>
      <c r="D13" s="174"/>
      <c r="E13" s="166"/>
      <c r="F13" s="114">
        <v>443925.28</v>
      </c>
      <c r="G13" s="29">
        <v>993311</v>
      </c>
      <c r="H13" s="114">
        <v>542888.14</v>
      </c>
      <c r="I13" s="145">
        <f>(H12/G12)*100</f>
        <v>54.654397263294172</v>
      </c>
      <c r="J13" s="145">
        <f>(H12/F12)*100</f>
        <v>122.29268403006921</v>
      </c>
    </row>
    <row r="14" spans="1:10" x14ac:dyDescent="0.25">
      <c r="A14" s="165" t="s">
        <v>2</v>
      </c>
      <c r="B14" s="166"/>
      <c r="C14" s="166"/>
      <c r="D14" s="166"/>
      <c r="E14" s="166"/>
      <c r="F14" s="29"/>
      <c r="G14" s="29"/>
      <c r="H14" s="114"/>
      <c r="I14" s="29"/>
      <c r="J14" s="145">
        <f>(H13/F13)*100</f>
        <v>122.29268403006921</v>
      </c>
    </row>
    <row r="15" spans="1:10" x14ac:dyDescent="0.25">
      <c r="A15" s="33" t="s">
        <v>3</v>
      </c>
      <c r="B15" s="34"/>
      <c r="C15" s="34"/>
      <c r="D15" s="34"/>
      <c r="E15" s="34"/>
      <c r="F15" s="115">
        <f>SUM(F16+F17)</f>
        <v>470367.88</v>
      </c>
      <c r="G15" s="28">
        <f t="shared" ref="G15" si="2">SUM(G16+G17)</f>
        <v>993311</v>
      </c>
      <c r="H15" s="115">
        <f t="shared" ref="H15" si="3">SUM(H16+H17)</f>
        <v>569668.96</v>
      </c>
      <c r="I15" s="144">
        <f>(H15/G15)*100</f>
        <v>57.350513585372553</v>
      </c>
      <c r="J15" s="144">
        <f>(H15/F15)*100</f>
        <v>121.1113650022191</v>
      </c>
    </row>
    <row r="16" spans="1:10" x14ac:dyDescent="0.25">
      <c r="A16" s="173" t="s">
        <v>4</v>
      </c>
      <c r="B16" s="174"/>
      <c r="C16" s="174"/>
      <c r="D16" s="174"/>
      <c r="E16" s="174"/>
      <c r="F16" s="114">
        <v>463462.98</v>
      </c>
      <c r="G16" s="29">
        <v>991586</v>
      </c>
      <c r="H16" s="114">
        <v>549002.39</v>
      </c>
      <c r="I16" s="145">
        <f>(H15/G15)*100</f>
        <v>57.350513585372553</v>
      </c>
      <c r="J16" s="145">
        <f>(H15/F15)*100</f>
        <v>121.1113650022191</v>
      </c>
    </row>
    <row r="17" spans="1:10" x14ac:dyDescent="0.25">
      <c r="A17" s="165" t="s">
        <v>5</v>
      </c>
      <c r="B17" s="166"/>
      <c r="C17" s="166"/>
      <c r="D17" s="166"/>
      <c r="E17" s="166"/>
      <c r="F17" s="114">
        <v>6904.9</v>
      </c>
      <c r="G17" s="29">
        <v>1725</v>
      </c>
      <c r="H17" s="114">
        <v>20666.57</v>
      </c>
      <c r="I17" s="145">
        <f>(H16/G16)*100</f>
        <v>55.366089275161215</v>
      </c>
      <c r="J17" s="145">
        <f>(H16/F16)*100</f>
        <v>118.45657877572013</v>
      </c>
    </row>
    <row r="18" spans="1:10" x14ac:dyDescent="0.25">
      <c r="A18" s="167" t="s">
        <v>6</v>
      </c>
      <c r="B18" s="168"/>
      <c r="C18" s="168"/>
      <c r="D18" s="168"/>
      <c r="E18" s="168"/>
      <c r="F18" s="115">
        <f>SUM(F12-F15)</f>
        <v>-26442.599999999977</v>
      </c>
      <c r="G18" s="30">
        <v>0</v>
      </c>
      <c r="H18" s="115">
        <f>SUM(H12-H15)</f>
        <v>-26780.819999999949</v>
      </c>
      <c r="I18" s="28">
        <v>0</v>
      </c>
      <c r="J18" s="144">
        <f>(H18/F18)*100</f>
        <v>101.27907240589037</v>
      </c>
    </row>
    <row r="19" spans="1:10" ht="18" x14ac:dyDescent="0.25">
      <c r="A19" s="5"/>
      <c r="B19" s="9"/>
      <c r="C19" s="9"/>
      <c r="D19" s="9"/>
      <c r="E19" s="9"/>
      <c r="F19" s="9"/>
      <c r="G19" s="9"/>
      <c r="H19" s="3"/>
      <c r="I19" s="3"/>
      <c r="J19" s="3"/>
    </row>
    <row r="20" spans="1:10" ht="18" customHeight="1" x14ac:dyDescent="0.25">
      <c r="A20" s="171" t="s">
        <v>30</v>
      </c>
      <c r="B20" s="172"/>
      <c r="C20" s="172"/>
      <c r="D20" s="172"/>
      <c r="E20" s="172"/>
      <c r="F20" s="172"/>
      <c r="G20" s="172"/>
      <c r="H20" s="172"/>
      <c r="I20" s="172"/>
      <c r="J20" s="172"/>
    </row>
    <row r="21" spans="1:10" ht="18" x14ac:dyDescent="0.25">
      <c r="A21" s="5"/>
      <c r="B21" s="9"/>
      <c r="C21" s="9"/>
      <c r="D21" s="9"/>
      <c r="E21" s="9"/>
      <c r="F21" s="9"/>
      <c r="G21" s="9"/>
      <c r="H21" s="3"/>
      <c r="I21" s="3"/>
      <c r="J21" s="3"/>
    </row>
    <row r="22" spans="1:10" ht="38.25" x14ac:dyDescent="0.25">
      <c r="A22" s="24"/>
      <c r="B22" s="25"/>
      <c r="C22" s="25"/>
      <c r="D22" s="26"/>
      <c r="E22" s="27"/>
      <c r="F22" s="4" t="s">
        <v>167</v>
      </c>
      <c r="G22" s="4" t="s">
        <v>97</v>
      </c>
      <c r="H22" s="4" t="s">
        <v>166</v>
      </c>
      <c r="I22" s="4" t="s">
        <v>181</v>
      </c>
      <c r="J22" s="4" t="s">
        <v>182</v>
      </c>
    </row>
    <row r="23" spans="1:10" ht="15.75" customHeight="1" x14ac:dyDescent="0.25">
      <c r="A23" s="185" t="s">
        <v>8</v>
      </c>
      <c r="B23" s="186"/>
      <c r="C23" s="186"/>
      <c r="D23" s="186"/>
      <c r="E23" s="187"/>
      <c r="F23" s="29"/>
      <c r="G23" s="29"/>
      <c r="H23" s="29"/>
      <c r="I23" s="29"/>
      <c r="J23" s="29"/>
    </row>
    <row r="24" spans="1:10" x14ac:dyDescent="0.25">
      <c r="A24" s="185" t="s">
        <v>9</v>
      </c>
      <c r="B24" s="174"/>
      <c r="C24" s="174"/>
      <c r="D24" s="174"/>
      <c r="E24" s="174"/>
      <c r="F24" s="29"/>
      <c r="G24" s="29"/>
      <c r="H24" s="29"/>
      <c r="I24" s="29"/>
      <c r="J24" s="29"/>
    </row>
    <row r="25" spans="1:10" x14ac:dyDescent="0.25">
      <c r="A25" s="167" t="s">
        <v>10</v>
      </c>
      <c r="B25" s="168"/>
      <c r="C25" s="168"/>
      <c r="D25" s="168"/>
      <c r="E25" s="168"/>
      <c r="F25" s="28">
        <v>0</v>
      </c>
      <c r="G25" s="28">
        <v>0</v>
      </c>
      <c r="H25" s="28">
        <v>0</v>
      </c>
      <c r="I25" s="28"/>
      <c r="J25" s="28">
        <v>0</v>
      </c>
    </row>
    <row r="26" spans="1:10" ht="18" x14ac:dyDescent="0.25">
      <c r="A26" s="22"/>
      <c r="B26" s="9"/>
      <c r="C26" s="9"/>
      <c r="D26" s="9"/>
      <c r="E26" s="9"/>
      <c r="F26" s="9"/>
      <c r="G26" s="9"/>
      <c r="H26" s="3"/>
      <c r="I26" s="3"/>
      <c r="J26" s="3"/>
    </row>
    <row r="27" spans="1:10" ht="18" customHeight="1" x14ac:dyDescent="0.25">
      <c r="A27" s="171" t="s">
        <v>37</v>
      </c>
      <c r="B27" s="172"/>
      <c r="C27" s="172"/>
      <c r="D27" s="172"/>
      <c r="E27" s="172"/>
      <c r="F27" s="172"/>
      <c r="G27" s="172"/>
      <c r="H27" s="172"/>
      <c r="I27" s="172"/>
      <c r="J27" s="172"/>
    </row>
    <row r="28" spans="1:10" ht="18" x14ac:dyDescent="0.25">
      <c r="A28" s="22"/>
      <c r="B28" s="9"/>
      <c r="C28" s="9"/>
      <c r="D28" s="9"/>
      <c r="E28" s="9"/>
      <c r="F28" s="9"/>
      <c r="G28" s="9"/>
      <c r="H28" s="3"/>
      <c r="I28" s="3"/>
      <c r="J28" s="3"/>
    </row>
    <row r="29" spans="1:10" ht="38.25" x14ac:dyDescent="0.25">
      <c r="A29" s="24"/>
      <c r="B29" s="25"/>
      <c r="C29" s="25"/>
      <c r="D29" s="26"/>
      <c r="E29" s="27"/>
      <c r="F29" s="4" t="s">
        <v>167</v>
      </c>
      <c r="G29" s="4" t="s">
        <v>97</v>
      </c>
      <c r="H29" s="4" t="s">
        <v>166</v>
      </c>
      <c r="I29" s="4" t="s">
        <v>181</v>
      </c>
      <c r="J29" s="4" t="s">
        <v>182</v>
      </c>
    </row>
    <row r="30" spans="1:10" x14ac:dyDescent="0.25">
      <c r="A30" s="175" t="s">
        <v>31</v>
      </c>
      <c r="B30" s="176"/>
      <c r="C30" s="176"/>
      <c r="D30" s="176"/>
      <c r="E30" s="177"/>
      <c r="F30" s="116">
        <v>23091.01</v>
      </c>
      <c r="G30" s="31"/>
      <c r="H30" s="116">
        <v>16104.51</v>
      </c>
      <c r="I30" s="31">
        <v>0</v>
      </c>
      <c r="J30" s="151">
        <f>(H31/F31)*100</f>
        <v>69.743636159700245</v>
      </c>
    </row>
    <row r="31" spans="1:10" ht="30" customHeight="1" x14ac:dyDescent="0.25">
      <c r="A31" s="178" t="s">
        <v>7</v>
      </c>
      <c r="B31" s="179"/>
      <c r="C31" s="179"/>
      <c r="D31" s="179"/>
      <c r="E31" s="180"/>
      <c r="F31" s="117">
        <v>23091.01</v>
      </c>
      <c r="G31" s="32"/>
      <c r="H31" s="117">
        <v>16104.51</v>
      </c>
      <c r="I31" s="28">
        <v>0</v>
      </c>
      <c r="J31" s="144">
        <f>(H31/F31)*100</f>
        <v>69.743636159700245</v>
      </c>
    </row>
    <row r="32" spans="1:10" x14ac:dyDescent="0.25">
      <c r="I32" s="152"/>
    </row>
    <row r="34" spans="1:10" x14ac:dyDescent="0.25">
      <c r="A34" s="173" t="s">
        <v>11</v>
      </c>
      <c r="B34" s="174"/>
      <c r="C34" s="174"/>
      <c r="D34" s="174"/>
      <c r="E34" s="174"/>
      <c r="F34" s="114">
        <v>-3351.59</v>
      </c>
      <c r="G34" s="29">
        <v>0</v>
      </c>
      <c r="H34" s="114">
        <v>-10676.31</v>
      </c>
      <c r="I34" s="29">
        <v>0</v>
      </c>
      <c r="J34" s="29">
        <v>0</v>
      </c>
    </row>
    <row r="35" spans="1:10" ht="10.5" customHeight="1" x14ac:dyDescent="0.25">
      <c r="A35" s="17"/>
      <c r="B35" s="18"/>
      <c r="C35" s="18"/>
      <c r="D35" s="18"/>
      <c r="E35" s="18"/>
      <c r="F35" s="19"/>
      <c r="G35" s="19"/>
      <c r="H35" s="19"/>
      <c r="I35" s="19"/>
      <c r="J35" s="19"/>
    </row>
    <row r="36" spans="1:10" ht="15.75" hidden="1" customHeight="1" x14ac:dyDescent="0.25">
      <c r="A36" s="169"/>
      <c r="B36" s="170"/>
      <c r="C36" s="170"/>
      <c r="D36" s="170"/>
      <c r="E36" s="170"/>
      <c r="F36" s="170"/>
      <c r="G36" s="170"/>
      <c r="H36" s="170"/>
      <c r="I36" s="170"/>
      <c r="J36" s="170"/>
    </row>
    <row r="37" spans="1:10" ht="8.25" hidden="1" customHeight="1" x14ac:dyDescent="0.25"/>
    <row r="38" spans="1:10" hidden="1" x14ac:dyDescent="0.25">
      <c r="A38" s="169"/>
      <c r="B38" s="170"/>
      <c r="C38" s="170"/>
      <c r="D38" s="170"/>
      <c r="E38" s="170"/>
      <c r="F38" s="170"/>
      <c r="G38" s="170"/>
      <c r="H38" s="170"/>
      <c r="I38" s="170"/>
      <c r="J38" s="170"/>
    </row>
    <row r="39" spans="1:10" ht="8.25" hidden="1" customHeight="1" x14ac:dyDescent="0.25"/>
    <row r="40" spans="1:10" ht="29.25" customHeight="1" x14ac:dyDescent="0.25">
      <c r="A40" s="169" t="s">
        <v>32</v>
      </c>
      <c r="B40" s="170"/>
      <c r="C40" s="170"/>
      <c r="D40" s="170"/>
      <c r="E40" s="170"/>
      <c r="F40" s="170"/>
      <c r="G40" s="170"/>
      <c r="H40" s="170"/>
      <c r="I40" s="170"/>
      <c r="J40" s="170"/>
    </row>
    <row r="41" spans="1:10" x14ac:dyDescent="0.25">
      <c r="H41" t="s">
        <v>141</v>
      </c>
      <c r="J41" t="s">
        <v>203</v>
      </c>
    </row>
    <row r="42" spans="1:10" x14ac:dyDescent="0.25">
      <c r="A42" s="181" t="s">
        <v>176</v>
      </c>
      <c r="B42" s="181"/>
      <c r="C42" s="181"/>
      <c r="H42" t="s">
        <v>142</v>
      </c>
      <c r="J42" t="s">
        <v>204</v>
      </c>
    </row>
  </sheetData>
  <mergeCells count="25">
    <mergeCell ref="A1:D1"/>
    <mergeCell ref="A2:D2"/>
    <mergeCell ref="A3:D3"/>
    <mergeCell ref="A4:D4"/>
    <mergeCell ref="A42:C42"/>
    <mergeCell ref="A16:E16"/>
    <mergeCell ref="A9:J9"/>
    <mergeCell ref="A20:J20"/>
    <mergeCell ref="A5:J5"/>
    <mergeCell ref="A7:J7"/>
    <mergeCell ref="A12:E12"/>
    <mergeCell ref="A13:E13"/>
    <mergeCell ref="A14:E14"/>
    <mergeCell ref="A23:E23"/>
    <mergeCell ref="A24:E24"/>
    <mergeCell ref="A25:E25"/>
    <mergeCell ref="A17:E17"/>
    <mergeCell ref="A18:E18"/>
    <mergeCell ref="A40:J40"/>
    <mergeCell ref="A27:J27"/>
    <mergeCell ref="A36:J36"/>
    <mergeCell ref="A34:E34"/>
    <mergeCell ref="A38:J38"/>
    <mergeCell ref="A30:E30"/>
    <mergeCell ref="A31:E31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6"/>
  <sheetViews>
    <sheetView zoomScaleNormal="100" workbookViewId="0">
      <selection activeCell="I9" sqref="I9"/>
    </sheetView>
  </sheetViews>
  <sheetFormatPr defaultRowHeight="15" x14ac:dyDescent="0.25"/>
  <cols>
    <col min="1" max="1" width="7.42578125" bestFit="1" customWidth="1"/>
    <col min="2" max="2" width="19" customWidth="1"/>
    <col min="3" max="3" width="5.42578125" bestFit="1" customWidth="1"/>
    <col min="4" max="4" width="29.42578125" customWidth="1"/>
    <col min="5" max="9" width="25.28515625" customWidth="1"/>
  </cols>
  <sheetData>
    <row r="1" spans="1:9" ht="42" customHeight="1" x14ac:dyDescent="0.25">
      <c r="A1" s="171" t="s">
        <v>168</v>
      </c>
      <c r="B1" s="171"/>
      <c r="C1" s="171"/>
      <c r="D1" s="171"/>
      <c r="E1" s="171"/>
      <c r="F1" s="171"/>
      <c r="G1" s="171"/>
      <c r="H1" s="171"/>
      <c r="I1" s="171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171" t="s">
        <v>24</v>
      </c>
      <c r="B3" s="171"/>
      <c r="C3" s="171"/>
      <c r="D3" s="171"/>
      <c r="E3" s="171"/>
      <c r="F3" s="171"/>
      <c r="G3" s="171"/>
      <c r="H3" s="171"/>
      <c r="I3" s="182"/>
    </row>
    <row r="4" spans="1:9" ht="18" x14ac:dyDescent="0.25">
      <c r="A4" s="5"/>
      <c r="B4" s="5"/>
      <c r="C4" s="5"/>
      <c r="D4" s="5"/>
      <c r="E4" s="5"/>
      <c r="F4" s="5"/>
      <c r="G4" s="5"/>
      <c r="H4" s="5"/>
      <c r="I4" s="6"/>
    </row>
    <row r="5" spans="1:9" ht="18" customHeight="1" x14ac:dyDescent="0.25">
      <c r="A5" s="171" t="s">
        <v>13</v>
      </c>
      <c r="B5" s="172"/>
      <c r="C5" s="172"/>
      <c r="D5" s="172"/>
      <c r="E5" s="172"/>
      <c r="F5" s="172"/>
      <c r="G5" s="172"/>
      <c r="H5" s="172"/>
      <c r="I5" s="172"/>
    </row>
    <row r="6" spans="1:9" ht="18" x14ac:dyDescent="0.25">
      <c r="A6" s="5"/>
      <c r="B6" s="5"/>
      <c r="C6" s="5"/>
      <c r="D6" s="5"/>
      <c r="E6" s="5"/>
      <c r="F6" s="5"/>
      <c r="G6" s="5"/>
      <c r="H6" s="5"/>
      <c r="I6" s="6"/>
    </row>
    <row r="7" spans="1:9" ht="15.75" x14ac:dyDescent="0.25">
      <c r="A7" s="171" t="s">
        <v>1</v>
      </c>
      <c r="B7" s="191"/>
      <c r="C7" s="191"/>
      <c r="D7" s="191"/>
      <c r="E7" s="191"/>
      <c r="F7" s="191"/>
      <c r="G7" s="191"/>
      <c r="H7" s="191"/>
      <c r="I7" s="191"/>
    </row>
    <row r="8" spans="1:9" ht="18" x14ac:dyDescent="0.25">
      <c r="A8" s="5"/>
      <c r="B8" s="5"/>
      <c r="C8" s="5"/>
      <c r="D8" s="5"/>
      <c r="E8" s="5"/>
      <c r="F8" s="5"/>
      <c r="G8" s="5"/>
      <c r="H8" s="5"/>
      <c r="I8" s="6"/>
    </row>
    <row r="9" spans="1:9" ht="38.25" x14ac:dyDescent="0.25">
      <c r="A9" s="21" t="s">
        <v>14</v>
      </c>
      <c r="B9" s="20" t="s">
        <v>15</v>
      </c>
      <c r="C9" s="20" t="s">
        <v>16</v>
      </c>
      <c r="D9" s="20" t="s">
        <v>12</v>
      </c>
      <c r="E9" s="20" t="s">
        <v>167</v>
      </c>
      <c r="F9" s="21" t="s">
        <v>97</v>
      </c>
      <c r="G9" s="20" t="s">
        <v>166</v>
      </c>
      <c r="H9" s="138" t="s">
        <v>181</v>
      </c>
      <c r="I9" s="138" t="s">
        <v>182</v>
      </c>
    </row>
    <row r="10" spans="1:9" ht="15.75" customHeight="1" x14ac:dyDescent="0.25">
      <c r="A10" s="88">
        <v>6</v>
      </c>
      <c r="B10" s="88"/>
      <c r="C10" s="88"/>
      <c r="D10" s="53" t="s">
        <v>17</v>
      </c>
      <c r="E10" s="118">
        <f t="shared" ref="E10" si="0">SUM(E11+E22+E27+E31+E40)</f>
        <v>443925.28</v>
      </c>
      <c r="F10" s="54">
        <f t="shared" ref="F10" si="1">SUM(F11+F22+F27+F31+F40)</f>
        <v>993311</v>
      </c>
      <c r="G10" s="118">
        <f>SUM(G11+G22+G27+G31+G40+G46)</f>
        <v>542888.14</v>
      </c>
      <c r="H10" s="139">
        <f>(G10/F10)*100</f>
        <v>54.654397263294172</v>
      </c>
      <c r="I10" s="139">
        <f>(G10/E10)*100</f>
        <v>122.29268403006921</v>
      </c>
    </row>
    <row r="11" spans="1:9" ht="38.25" x14ac:dyDescent="0.25">
      <c r="A11" s="77"/>
      <c r="B11" s="77">
        <v>63</v>
      </c>
      <c r="C11" s="78"/>
      <c r="D11" s="45" t="s">
        <v>33</v>
      </c>
      <c r="E11" s="119">
        <f>SUM(E12,E14,E17)</f>
        <v>382702.10000000003</v>
      </c>
      <c r="F11" s="92">
        <f>SUM(F12,F14,F17)</f>
        <v>862439</v>
      </c>
      <c r="G11" s="119">
        <f>SUM(G12,G14,G17)</f>
        <v>480879.60000000003</v>
      </c>
      <c r="H11" s="140">
        <f>(G11/F11)*100</f>
        <v>55.758099993158936</v>
      </c>
      <c r="I11" s="140">
        <f>(G11/E11)*100</f>
        <v>125.65376568354341</v>
      </c>
    </row>
    <row r="12" spans="1:9" ht="38.25" x14ac:dyDescent="0.25">
      <c r="A12" s="72"/>
      <c r="B12" s="73">
        <v>632</v>
      </c>
      <c r="C12" s="73"/>
      <c r="D12" s="113" t="s">
        <v>163</v>
      </c>
      <c r="E12" s="120">
        <f>E13</f>
        <v>0</v>
      </c>
      <c r="F12" s="69">
        <f t="shared" ref="F12:G12" si="2">F13</f>
        <v>0</v>
      </c>
      <c r="G12" s="120">
        <f t="shared" si="2"/>
        <v>4800</v>
      </c>
      <c r="H12" s="141">
        <v>0</v>
      </c>
      <c r="I12" s="141">
        <v>0</v>
      </c>
    </row>
    <row r="13" spans="1:9" ht="25.5" x14ac:dyDescent="0.25">
      <c r="A13" s="12"/>
      <c r="B13" s="16">
        <v>6323</v>
      </c>
      <c r="C13" s="16"/>
      <c r="D13" s="36" t="s">
        <v>164</v>
      </c>
      <c r="E13" s="121"/>
      <c r="F13" s="112"/>
      <c r="G13" s="121">
        <v>4800</v>
      </c>
      <c r="H13" s="142">
        <v>0</v>
      </c>
      <c r="I13" s="112">
        <v>0</v>
      </c>
    </row>
    <row r="14" spans="1:9" ht="25.5" x14ac:dyDescent="0.25">
      <c r="A14" s="72"/>
      <c r="B14" s="73">
        <v>636</v>
      </c>
      <c r="C14" s="73"/>
      <c r="D14" s="43" t="s">
        <v>101</v>
      </c>
      <c r="E14" s="120">
        <f t="shared" ref="E14:G14" si="3">SUM(E15:E16)</f>
        <v>369838.85000000003</v>
      </c>
      <c r="F14" s="69">
        <f t="shared" ref="F14" si="4">SUM(F15:F16)</f>
        <v>844648</v>
      </c>
      <c r="G14" s="120">
        <f t="shared" si="3"/>
        <v>464145.08</v>
      </c>
      <c r="H14" s="141">
        <f>(G14/F14)*100</f>
        <v>54.951302791221913</v>
      </c>
      <c r="I14" s="141">
        <f>(G14/E14)*100</f>
        <v>125.49927623882671</v>
      </c>
    </row>
    <row r="15" spans="1:9" ht="38.25" x14ac:dyDescent="0.25">
      <c r="A15" s="13"/>
      <c r="B15" s="13">
        <v>6361</v>
      </c>
      <c r="C15" s="14"/>
      <c r="D15" s="36" t="s">
        <v>102</v>
      </c>
      <c r="E15" s="122">
        <v>363202.71</v>
      </c>
      <c r="F15" s="10">
        <v>842923</v>
      </c>
      <c r="G15" s="122">
        <v>450645.08</v>
      </c>
      <c r="H15" s="142">
        <f>(G15/F15)*100</f>
        <v>53.462188123944898</v>
      </c>
      <c r="I15" s="142">
        <f t="shared" ref="I15:I18" si="5">(G15/E15)*100</f>
        <v>124.07536276367541</v>
      </c>
    </row>
    <row r="16" spans="1:9" ht="38.25" x14ac:dyDescent="0.25">
      <c r="A16" s="13"/>
      <c r="B16" s="13">
        <v>6362</v>
      </c>
      <c r="C16" s="14"/>
      <c r="D16" s="36" t="s">
        <v>103</v>
      </c>
      <c r="E16" s="122">
        <v>6636.14</v>
      </c>
      <c r="F16" s="10">
        <v>1725</v>
      </c>
      <c r="G16" s="122">
        <v>13500</v>
      </c>
      <c r="H16" s="142">
        <f>(G16/F16)*100</f>
        <v>782.60869565217388</v>
      </c>
      <c r="I16" s="142">
        <f t="shared" si="5"/>
        <v>203.43151289755789</v>
      </c>
    </row>
    <row r="17" spans="1:9" ht="25.5" x14ac:dyDescent="0.25">
      <c r="A17" s="75"/>
      <c r="B17" s="75">
        <v>638</v>
      </c>
      <c r="C17" s="76"/>
      <c r="D17" s="43" t="s">
        <v>104</v>
      </c>
      <c r="E17" s="123">
        <f t="shared" ref="E17:G17" si="6">SUM(E18:E19)</f>
        <v>12863.25</v>
      </c>
      <c r="F17" s="74">
        <f t="shared" ref="F17" si="7">SUM(F18:F19)</f>
        <v>17791</v>
      </c>
      <c r="G17" s="123">
        <f t="shared" si="6"/>
        <v>11934.52</v>
      </c>
      <c r="H17" s="141">
        <f>(G17/F17)*100</f>
        <v>67.081782923950314</v>
      </c>
      <c r="I17" s="141">
        <f>(G17/E17)*100</f>
        <v>92.77997395681497</v>
      </c>
    </row>
    <row r="18" spans="1:9" ht="25.5" x14ac:dyDescent="0.25">
      <c r="A18" s="13"/>
      <c r="B18" s="13">
        <v>6381</v>
      </c>
      <c r="C18" s="14"/>
      <c r="D18" s="36" t="s">
        <v>105</v>
      </c>
      <c r="E18" s="122">
        <v>12863.25</v>
      </c>
      <c r="F18" s="10">
        <v>17791</v>
      </c>
      <c r="G18" s="122">
        <v>7751.97</v>
      </c>
      <c r="H18" s="142">
        <f>(G18/F18)*100</f>
        <v>43.57242425945703</v>
      </c>
      <c r="I18" s="142">
        <f t="shared" si="5"/>
        <v>60.264474374672027</v>
      </c>
    </row>
    <row r="19" spans="1:9" ht="25.5" x14ac:dyDescent="0.25">
      <c r="A19" s="13"/>
      <c r="B19" s="13">
        <v>6382</v>
      </c>
      <c r="C19" s="14"/>
      <c r="D19" s="36" t="s">
        <v>106</v>
      </c>
      <c r="E19" s="122"/>
      <c r="F19" s="10"/>
      <c r="G19" s="122">
        <v>4182.55</v>
      </c>
      <c r="H19" s="142">
        <v>0</v>
      </c>
      <c r="I19" s="142">
        <v>0</v>
      </c>
    </row>
    <row r="20" spans="1:9" x14ac:dyDescent="0.25">
      <c r="A20" s="85"/>
      <c r="B20" s="82"/>
      <c r="C20" s="83">
        <v>51</v>
      </c>
      <c r="D20" s="83" t="s">
        <v>98</v>
      </c>
      <c r="E20" s="124">
        <v>12863.25</v>
      </c>
      <c r="F20" s="84">
        <v>17791</v>
      </c>
      <c r="G20" s="129">
        <v>16734.52</v>
      </c>
      <c r="H20" s="143">
        <f>(G20/F20)*100</f>
        <v>94.061716598280029</v>
      </c>
      <c r="I20" s="143">
        <f>(G20/E20)*100</f>
        <v>130.09558237614911</v>
      </c>
    </row>
    <row r="21" spans="1:9" ht="15.75" customHeight="1" x14ac:dyDescent="0.25">
      <c r="A21" s="85"/>
      <c r="B21" s="82"/>
      <c r="C21" s="83">
        <v>52</v>
      </c>
      <c r="D21" s="83" t="s">
        <v>34</v>
      </c>
      <c r="E21" s="124">
        <v>369838.85</v>
      </c>
      <c r="F21" s="84">
        <v>844648</v>
      </c>
      <c r="G21" s="129">
        <v>464145.08</v>
      </c>
      <c r="H21" s="143">
        <f>(G21/F21)*100</f>
        <v>54.951302791221913</v>
      </c>
      <c r="I21" s="143">
        <f>(G21/E21)*100</f>
        <v>125.49927623882672</v>
      </c>
    </row>
    <row r="22" spans="1:9" ht="20.25" customHeight="1" x14ac:dyDescent="0.25">
      <c r="A22" s="94"/>
      <c r="B22" s="96">
        <v>64</v>
      </c>
      <c r="C22" s="97"/>
      <c r="D22" s="98" t="s">
        <v>138</v>
      </c>
      <c r="E22" s="125">
        <f t="shared" ref="E22:G22" si="8">SUM(E23)</f>
        <v>0.12</v>
      </c>
      <c r="F22" s="95">
        <f t="shared" si="8"/>
        <v>0</v>
      </c>
      <c r="G22" s="125">
        <f t="shared" si="8"/>
        <v>4.4800000000000004</v>
      </c>
      <c r="H22" s="140">
        <v>0</v>
      </c>
      <c r="I22" s="140">
        <f>(G22/E22)*100</f>
        <v>3733.3333333333335</v>
      </c>
    </row>
    <row r="23" spans="1:9" ht="15.75" customHeight="1" x14ac:dyDescent="0.25">
      <c r="A23" s="75"/>
      <c r="B23" s="75">
        <v>641</v>
      </c>
      <c r="C23" s="76"/>
      <c r="D23" s="43" t="s">
        <v>139</v>
      </c>
      <c r="E23" s="120">
        <f t="shared" ref="E23:G23" si="9">SUM(E24:E24)</f>
        <v>0.12</v>
      </c>
      <c r="F23" s="69">
        <f t="shared" si="9"/>
        <v>0</v>
      </c>
      <c r="G23" s="120">
        <f t="shared" si="9"/>
        <v>4.4800000000000004</v>
      </c>
      <c r="H23" s="141">
        <v>0</v>
      </c>
      <c r="I23" s="141">
        <f>(G23/E23)*100</f>
        <v>3733.3333333333335</v>
      </c>
    </row>
    <row r="24" spans="1:9" ht="30.75" customHeight="1" x14ac:dyDescent="0.25">
      <c r="A24" s="13"/>
      <c r="B24" s="13">
        <v>6413</v>
      </c>
      <c r="C24" s="14"/>
      <c r="D24" s="36" t="s">
        <v>140</v>
      </c>
      <c r="E24" s="122">
        <v>0.12</v>
      </c>
      <c r="F24" s="10"/>
      <c r="G24" s="122">
        <v>4.4800000000000004</v>
      </c>
      <c r="H24" s="142">
        <v>0</v>
      </c>
      <c r="I24" s="142">
        <f t="shared" ref="I24:I25" si="10">(G24/E24)*100</f>
        <v>3733.3333333333335</v>
      </c>
    </row>
    <row r="25" spans="1:9" ht="15" customHeight="1" x14ac:dyDescent="0.25">
      <c r="A25" s="82"/>
      <c r="B25" s="82"/>
      <c r="C25" s="83">
        <v>31</v>
      </c>
      <c r="D25" s="83" t="s">
        <v>28</v>
      </c>
      <c r="E25" s="124">
        <v>0.12</v>
      </c>
      <c r="F25" s="84"/>
      <c r="G25" s="129">
        <v>4.4800000000000004</v>
      </c>
      <c r="H25" s="143">
        <v>0</v>
      </c>
      <c r="I25" s="143">
        <f t="shared" si="10"/>
        <v>3733.3333333333335</v>
      </c>
    </row>
    <row r="26" spans="1:9" ht="15" customHeight="1" x14ac:dyDescent="0.25">
      <c r="A26" s="82"/>
      <c r="B26" s="82"/>
      <c r="C26" s="83">
        <v>51</v>
      </c>
      <c r="D26" s="83" t="s">
        <v>98</v>
      </c>
      <c r="E26" s="124"/>
      <c r="F26" s="84"/>
      <c r="G26" s="129"/>
      <c r="H26" s="143">
        <v>0</v>
      </c>
      <c r="I26" s="143">
        <v>0</v>
      </c>
    </row>
    <row r="27" spans="1:9" ht="53.25" customHeight="1" x14ac:dyDescent="0.25">
      <c r="A27" s="94"/>
      <c r="B27" s="96">
        <v>65</v>
      </c>
      <c r="C27" s="97"/>
      <c r="D27" s="98" t="s">
        <v>109</v>
      </c>
      <c r="E27" s="125">
        <f>SUM(E28)</f>
        <v>29519.48</v>
      </c>
      <c r="F27" s="95">
        <f>SUM(F28)</f>
        <v>64238</v>
      </c>
      <c r="G27" s="125">
        <f>SUM(G28)</f>
        <v>22380.34</v>
      </c>
      <c r="H27" s="140">
        <f t="shared" ref="H27:H36" si="11">(G27/F27)*100</f>
        <v>34.839721037392195</v>
      </c>
      <c r="I27" s="140">
        <f>(G27/E27)*100</f>
        <v>75.815495394905327</v>
      </c>
    </row>
    <row r="28" spans="1:9" x14ac:dyDescent="0.25">
      <c r="A28" s="75"/>
      <c r="B28" s="75">
        <v>652</v>
      </c>
      <c r="C28" s="76"/>
      <c r="D28" s="43" t="s">
        <v>107</v>
      </c>
      <c r="E28" s="120">
        <f t="shared" ref="E28:G28" si="12">SUM(E29:E29)</f>
        <v>29519.48</v>
      </c>
      <c r="F28" s="69">
        <f t="shared" si="12"/>
        <v>64238</v>
      </c>
      <c r="G28" s="120">
        <f t="shared" si="12"/>
        <v>22380.34</v>
      </c>
      <c r="H28" s="141">
        <f t="shared" si="11"/>
        <v>34.839721037392195</v>
      </c>
      <c r="I28" s="141">
        <f>(G28/E28)*100</f>
        <v>75.815495394905327</v>
      </c>
    </row>
    <row r="29" spans="1:9" x14ac:dyDescent="0.25">
      <c r="A29" s="13"/>
      <c r="B29" s="13">
        <v>6526</v>
      </c>
      <c r="C29" s="14"/>
      <c r="D29" s="36" t="s">
        <v>108</v>
      </c>
      <c r="E29" s="122">
        <v>29519.48</v>
      </c>
      <c r="F29" s="10">
        <v>64238</v>
      </c>
      <c r="G29" s="122">
        <v>22380.34</v>
      </c>
      <c r="H29" s="142">
        <f t="shared" si="11"/>
        <v>34.839721037392195</v>
      </c>
      <c r="I29" s="142">
        <f t="shared" ref="I29" si="13">(G29/E29)*100</f>
        <v>75.815495394905327</v>
      </c>
    </row>
    <row r="30" spans="1:9" x14ac:dyDescent="0.25">
      <c r="A30" s="85"/>
      <c r="B30" s="82"/>
      <c r="C30" s="83">
        <v>43</v>
      </c>
      <c r="D30" s="83" t="s">
        <v>35</v>
      </c>
      <c r="E30" s="124">
        <v>29519.48</v>
      </c>
      <c r="F30" s="84">
        <v>64238</v>
      </c>
      <c r="G30" s="129">
        <v>22380.34</v>
      </c>
      <c r="H30" s="143">
        <f t="shared" si="11"/>
        <v>34.839721037392195</v>
      </c>
      <c r="I30" s="143">
        <f>(G30/E30)*100</f>
        <v>75.815495394905327</v>
      </c>
    </row>
    <row r="31" spans="1:9" ht="44.25" customHeight="1" x14ac:dyDescent="0.25">
      <c r="A31" s="77"/>
      <c r="B31" s="77">
        <v>66</v>
      </c>
      <c r="C31" s="78"/>
      <c r="D31" s="45" t="s">
        <v>110</v>
      </c>
      <c r="E31" s="119">
        <f>SUM(E32,E35)</f>
        <v>4750.28</v>
      </c>
      <c r="F31" s="92">
        <f>SUM(F32,F35)</f>
        <v>5535</v>
      </c>
      <c r="G31" s="119">
        <f>SUM(G32,G35)</f>
        <v>3989.27</v>
      </c>
      <c r="H31" s="140">
        <f t="shared" si="11"/>
        <v>72.073532068654018</v>
      </c>
      <c r="I31" s="140">
        <f>(G30/E30)*100</f>
        <v>75.815495394905327</v>
      </c>
    </row>
    <row r="32" spans="1:9" ht="38.25" customHeight="1" x14ac:dyDescent="0.25">
      <c r="A32" s="72"/>
      <c r="B32" s="73">
        <v>661</v>
      </c>
      <c r="C32" s="73"/>
      <c r="D32" s="43" t="s">
        <v>111</v>
      </c>
      <c r="E32" s="120">
        <f t="shared" ref="E32:G32" si="14">SUM(E33:E34)</f>
        <v>3542.5099999999998</v>
      </c>
      <c r="F32" s="69">
        <f t="shared" ref="F32" si="15">SUM(F33:F34)</f>
        <v>5402</v>
      </c>
      <c r="G32" s="120">
        <f t="shared" si="14"/>
        <v>3919.27</v>
      </c>
      <c r="H32" s="141">
        <f t="shared" si="11"/>
        <v>72.552202887819334</v>
      </c>
      <c r="I32" s="141">
        <f>(G32/E32)*100</f>
        <v>110.63539693607076</v>
      </c>
    </row>
    <row r="33" spans="1:9" ht="15.75" customHeight="1" x14ac:dyDescent="0.25">
      <c r="A33" s="13"/>
      <c r="B33" s="13">
        <v>6614</v>
      </c>
      <c r="C33" s="14"/>
      <c r="D33" s="36" t="s">
        <v>112</v>
      </c>
      <c r="E33" s="122">
        <v>48.58</v>
      </c>
      <c r="F33" s="10">
        <v>93</v>
      </c>
      <c r="G33" s="122">
        <v>7.2</v>
      </c>
      <c r="H33" s="142">
        <f t="shared" si="11"/>
        <v>7.741935483870968</v>
      </c>
      <c r="I33" s="142">
        <f t="shared" ref="I33:I34" si="16">(G33/E33)*100</f>
        <v>14.820913956360643</v>
      </c>
    </row>
    <row r="34" spans="1:9" x14ac:dyDescent="0.25">
      <c r="A34" s="13"/>
      <c r="B34" s="13">
        <v>6615</v>
      </c>
      <c r="C34" s="14"/>
      <c r="D34" s="36" t="s">
        <v>113</v>
      </c>
      <c r="E34" s="122">
        <v>3493.93</v>
      </c>
      <c r="F34" s="10">
        <v>5309</v>
      </c>
      <c r="G34" s="122">
        <v>3912.07</v>
      </c>
      <c r="H34" s="142">
        <f t="shared" si="11"/>
        <v>73.68751177246186</v>
      </c>
      <c r="I34" s="142">
        <f t="shared" si="16"/>
        <v>111.96761240208019</v>
      </c>
    </row>
    <row r="35" spans="1:9" ht="25.5" x14ac:dyDescent="0.25">
      <c r="A35" s="75"/>
      <c r="B35" s="75">
        <v>663</v>
      </c>
      <c r="C35" s="76"/>
      <c r="D35" s="43" t="s">
        <v>114</v>
      </c>
      <c r="E35" s="123">
        <f t="shared" ref="E35:G35" si="17">SUM(E36:E37)</f>
        <v>1207.77</v>
      </c>
      <c r="F35" s="74">
        <f t="shared" ref="F35" si="18">SUM(F36:F37)</f>
        <v>133</v>
      </c>
      <c r="G35" s="123">
        <f t="shared" si="17"/>
        <v>70</v>
      </c>
      <c r="H35" s="141">
        <f t="shared" si="11"/>
        <v>52.631578947368418</v>
      </c>
      <c r="I35" s="141">
        <f>(G35/E35)*100</f>
        <v>5.7958054927676628</v>
      </c>
    </row>
    <row r="36" spans="1:9" x14ac:dyDescent="0.25">
      <c r="A36" s="13"/>
      <c r="B36" s="13">
        <v>6631</v>
      </c>
      <c r="C36" s="14"/>
      <c r="D36" s="36" t="s">
        <v>115</v>
      </c>
      <c r="E36" s="122">
        <v>1128.1400000000001</v>
      </c>
      <c r="F36" s="10">
        <v>133</v>
      </c>
      <c r="G36" s="122">
        <v>70</v>
      </c>
      <c r="H36" s="142">
        <f t="shared" si="11"/>
        <v>52.631578947368418</v>
      </c>
      <c r="I36" s="142">
        <f t="shared" ref="I36:I39" si="19">(G36/E36)*100</f>
        <v>6.2049036467105143</v>
      </c>
    </row>
    <row r="37" spans="1:9" x14ac:dyDescent="0.25">
      <c r="A37" s="13"/>
      <c r="B37" s="13">
        <v>6632</v>
      </c>
      <c r="C37" s="14"/>
      <c r="D37" s="36" t="s">
        <v>116</v>
      </c>
      <c r="E37" s="122">
        <v>79.63</v>
      </c>
      <c r="F37" s="10"/>
      <c r="G37" s="122"/>
      <c r="H37" s="142">
        <v>0</v>
      </c>
      <c r="I37" s="142">
        <f t="shared" si="19"/>
        <v>0</v>
      </c>
    </row>
    <row r="38" spans="1:9" x14ac:dyDescent="0.25">
      <c r="A38" s="85"/>
      <c r="B38" s="82"/>
      <c r="C38" s="83">
        <v>31</v>
      </c>
      <c r="D38" s="83" t="s">
        <v>28</v>
      </c>
      <c r="E38" s="124">
        <v>3542.51</v>
      </c>
      <c r="F38" s="84">
        <v>5402</v>
      </c>
      <c r="G38" s="129">
        <v>3919.27</v>
      </c>
      <c r="H38" s="143">
        <f>(G38/F38)*100</f>
        <v>72.552202887819334</v>
      </c>
      <c r="I38" s="143">
        <f t="shared" si="19"/>
        <v>110.63539693607073</v>
      </c>
    </row>
    <row r="39" spans="1:9" x14ac:dyDescent="0.25">
      <c r="A39" s="85"/>
      <c r="B39" s="82"/>
      <c r="C39" s="83">
        <v>61</v>
      </c>
      <c r="D39" s="83" t="s">
        <v>127</v>
      </c>
      <c r="E39" s="124">
        <v>1207.77</v>
      </c>
      <c r="F39" s="84">
        <v>133</v>
      </c>
      <c r="G39" s="129">
        <v>70</v>
      </c>
      <c r="H39" s="143">
        <f>(G39/F39)*100</f>
        <v>52.631578947368418</v>
      </c>
      <c r="I39" s="143">
        <f t="shared" si="19"/>
        <v>5.7958054927676628</v>
      </c>
    </row>
    <row r="40" spans="1:9" ht="24.75" customHeight="1" x14ac:dyDescent="0.25">
      <c r="A40" s="99"/>
      <c r="B40" s="96">
        <v>67</v>
      </c>
      <c r="C40" s="97"/>
      <c r="D40" s="100" t="s">
        <v>117</v>
      </c>
      <c r="E40" s="126">
        <f>SUM(E41)</f>
        <v>26953.3</v>
      </c>
      <c r="F40" s="46">
        <f>SUM(F41)</f>
        <v>61099</v>
      </c>
      <c r="G40" s="126">
        <f>SUM(G41)</f>
        <v>35633.85</v>
      </c>
      <c r="H40" s="140">
        <f>(G40/F40)*100</f>
        <v>58.321494623479921</v>
      </c>
      <c r="I40" s="140">
        <f>(G40/E40)*100</f>
        <v>132.20588944581925</v>
      </c>
    </row>
    <row r="41" spans="1:9" ht="38.25" x14ac:dyDescent="0.25">
      <c r="A41" s="75"/>
      <c r="B41" s="75">
        <v>671</v>
      </c>
      <c r="C41" s="76"/>
      <c r="D41" s="43" t="s">
        <v>118</v>
      </c>
      <c r="E41" s="120">
        <f t="shared" ref="E41:G41" si="20">SUM(E42:E43)</f>
        <v>26953.3</v>
      </c>
      <c r="F41" s="69">
        <f t="shared" ref="F41" si="21">SUM(F42:F43)</f>
        <v>61099</v>
      </c>
      <c r="G41" s="120">
        <f t="shared" si="20"/>
        <v>35633.85</v>
      </c>
      <c r="H41" s="141">
        <f>(G41/F41)*100</f>
        <v>58.321494623479921</v>
      </c>
      <c r="I41" s="141">
        <f>(G41/E41)*100</f>
        <v>132.20588944581925</v>
      </c>
    </row>
    <row r="42" spans="1:9" ht="38.25" x14ac:dyDescent="0.25">
      <c r="A42" s="13"/>
      <c r="B42" s="13">
        <v>6711</v>
      </c>
      <c r="C42" s="14"/>
      <c r="D42" s="36" t="s">
        <v>119</v>
      </c>
      <c r="E42" s="122">
        <v>26953.3</v>
      </c>
      <c r="F42" s="10">
        <v>61099</v>
      </c>
      <c r="G42" s="122">
        <v>35633.85</v>
      </c>
      <c r="H42" s="142">
        <f>(G42/F42)*100</f>
        <v>58.321494623479921</v>
      </c>
      <c r="I42" s="142">
        <f t="shared" ref="I42:I45" si="22">(G42/E42)*100</f>
        <v>132.20588944581925</v>
      </c>
    </row>
    <row r="43" spans="1:9" ht="38.25" x14ac:dyDescent="0.25">
      <c r="A43" s="13"/>
      <c r="B43" s="13">
        <v>6712</v>
      </c>
      <c r="C43" s="14"/>
      <c r="D43" s="36" t="s">
        <v>120</v>
      </c>
      <c r="E43" s="122"/>
      <c r="F43" s="10"/>
      <c r="G43" s="122"/>
      <c r="H43" s="142">
        <v>0</v>
      </c>
      <c r="I43" s="142">
        <v>0</v>
      </c>
    </row>
    <row r="44" spans="1:9" x14ac:dyDescent="0.25">
      <c r="A44" s="82"/>
      <c r="B44" s="82"/>
      <c r="C44" s="83">
        <v>11</v>
      </c>
      <c r="D44" s="83" t="s">
        <v>18</v>
      </c>
      <c r="E44" s="124">
        <v>1895.93</v>
      </c>
      <c r="F44" s="84">
        <v>3895</v>
      </c>
      <c r="G44" s="129">
        <v>4158.43</v>
      </c>
      <c r="H44" s="143">
        <f t="shared" ref="H44:H45" si="23">(G44/F44)*100</f>
        <v>106.7632862644416</v>
      </c>
      <c r="I44" s="143">
        <f t="shared" si="22"/>
        <v>219.33457458872431</v>
      </c>
    </row>
    <row r="45" spans="1:9" x14ac:dyDescent="0.25">
      <c r="A45" s="82"/>
      <c r="B45" s="82"/>
      <c r="C45" s="83">
        <v>44</v>
      </c>
      <c r="D45" s="83" t="s">
        <v>144</v>
      </c>
      <c r="E45" s="124">
        <v>25057.37</v>
      </c>
      <c r="F45" s="84">
        <v>57204</v>
      </c>
      <c r="G45" s="129">
        <v>31475.42</v>
      </c>
      <c r="H45" s="143">
        <f t="shared" si="23"/>
        <v>55.02311027200895</v>
      </c>
      <c r="I45" s="143">
        <f t="shared" si="22"/>
        <v>125.61342231846359</v>
      </c>
    </row>
    <row r="46" spans="1:9" ht="24" customHeight="1" x14ac:dyDescent="0.25">
      <c r="A46" s="99"/>
      <c r="B46" s="96">
        <v>68</v>
      </c>
      <c r="C46" s="97"/>
      <c r="D46" s="100" t="s">
        <v>169</v>
      </c>
      <c r="E46" s="126">
        <f>SUM(E47)</f>
        <v>0</v>
      </c>
      <c r="F46" s="46">
        <f>SUM(F47)</f>
        <v>0</v>
      </c>
      <c r="G46" s="126">
        <f>SUM(G47)</f>
        <v>0.6</v>
      </c>
      <c r="H46" s="140">
        <v>0</v>
      </c>
      <c r="I46" s="140">
        <v>0</v>
      </c>
    </row>
    <row r="47" spans="1:9" x14ac:dyDescent="0.25">
      <c r="A47" s="75"/>
      <c r="B47" s="75">
        <v>683</v>
      </c>
      <c r="C47" s="76"/>
      <c r="D47" s="43" t="s">
        <v>170</v>
      </c>
      <c r="E47" s="120"/>
      <c r="F47" s="69">
        <f>SUM(F48:F50)</f>
        <v>0</v>
      </c>
      <c r="G47" s="120">
        <f>SUM(G48)</f>
        <v>0.6</v>
      </c>
      <c r="H47" s="141">
        <v>0</v>
      </c>
      <c r="I47" s="141">
        <v>0</v>
      </c>
    </row>
    <row r="48" spans="1:9" x14ac:dyDescent="0.25">
      <c r="A48" s="13"/>
      <c r="B48" s="13">
        <v>6831</v>
      </c>
      <c r="C48" s="14"/>
      <c r="D48" s="36" t="s">
        <v>171</v>
      </c>
      <c r="E48" s="122"/>
      <c r="F48" s="10"/>
      <c r="G48" s="122">
        <v>0.6</v>
      </c>
      <c r="H48" s="142">
        <v>0</v>
      </c>
      <c r="I48" s="142">
        <v>0</v>
      </c>
    </row>
    <row r="49" spans="1:9" x14ac:dyDescent="0.25">
      <c r="A49" s="82"/>
      <c r="B49" s="82"/>
      <c r="C49" s="83">
        <v>43</v>
      </c>
      <c r="D49" s="83" t="s">
        <v>35</v>
      </c>
      <c r="E49" s="124"/>
      <c r="F49" s="84"/>
      <c r="G49" s="129">
        <v>0.6</v>
      </c>
      <c r="H49" s="143">
        <v>0</v>
      </c>
      <c r="I49" s="143">
        <v>0</v>
      </c>
    </row>
    <row r="50" spans="1:9" x14ac:dyDescent="0.25">
      <c r="A50" s="107"/>
      <c r="B50" s="107">
        <v>92</v>
      </c>
      <c r="C50" s="108"/>
      <c r="D50" s="108" t="s">
        <v>145</v>
      </c>
      <c r="E50" s="127">
        <f>E51</f>
        <v>23091.01</v>
      </c>
      <c r="F50" s="109">
        <f>F51</f>
        <v>0</v>
      </c>
      <c r="G50" s="127">
        <f t="shared" ref="G50" si="24">G51</f>
        <v>16104.51</v>
      </c>
      <c r="H50" s="127">
        <v>0</v>
      </c>
      <c r="I50" s="164">
        <f>(G50/E50)*100</f>
        <v>69.743636159700245</v>
      </c>
    </row>
    <row r="51" spans="1:9" x14ac:dyDescent="0.25">
      <c r="A51" s="107"/>
      <c r="B51" s="107">
        <v>922</v>
      </c>
      <c r="C51" s="108"/>
      <c r="D51" s="108" t="s">
        <v>146</v>
      </c>
      <c r="E51" s="127">
        <f>SUM(E52:E58)</f>
        <v>23091.01</v>
      </c>
      <c r="F51" s="109">
        <f>SUM(F52:F58)</f>
        <v>0</v>
      </c>
      <c r="G51" s="127">
        <f t="shared" ref="G51" si="25">SUM(G52:G58)</f>
        <v>16104.51</v>
      </c>
      <c r="H51" s="127">
        <v>0</v>
      </c>
      <c r="I51" s="164">
        <f>(G51/E51)*100</f>
        <v>69.743636159700245</v>
      </c>
    </row>
    <row r="52" spans="1:9" x14ac:dyDescent="0.25">
      <c r="A52" s="82"/>
      <c r="B52" s="82"/>
      <c r="C52" s="83">
        <v>11</v>
      </c>
      <c r="D52" s="83" t="s">
        <v>18</v>
      </c>
      <c r="E52" s="124">
        <v>-204.29</v>
      </c>
      <c r="F52" s="84"/>
      <c r="G52" s="129">
        <v>-394.52</v>
      </c>
      <c r="H52" s="143">
        <v>0</v>
      </c>
      <c r="I52" s="143">
        <f t="shared" ref="I52:I58" si="26">(G52/E52)*100</f>
        <v>193.1176269029321</v>
      </c>
    </row>
    <row r="53" spans="1:9" x14ac:dyDescent="0.25">
      <c r="A53" s="85"/>
      <c r="B53" s="82"/>
      <c r="C53" s="83">
        <v>31</v>
      </c>
      <c r="D53" s="105" t="s">
        <v>28</v>
      </c>
      <c r="E53" s="124">
        <v>123.21</v>
      </c>
      <c r="F53" s="84"/>
      <c r="G53" s="129">
        <v>1422.38</v>
      </c>
      <c r="H53" s="143">
        <v>0</v>
      </c>
      <c r="I53" s="143">
        <f t="shared" si="26"/>
        <v>1154.435516597679</v>
      </c>
    </row>
    <row r="54" spans="1:9" x14ac:dyDescent="0.25">
      <c r="A54" s="85"/>
      <c r="B54" s="82"/>
      <c r="C54" s="83">
        <v>43</v>
      </c>
      <c r="D54" s="83" t="s">
        <v>35</v>
      </c>
      <c r="E54" s="124">
        <v>-4228.63</v>
      </c>
      <c r="F54" s="84"/>
      <c r="G54" s="129">
        <v>-2368.0500000000002</v>
      </c>
      <c r="H54" s="143">
        <v>0</v>
      </c>
      <c r="I54" s="143">
        <f t="shared" si="26"/>
        <v>56.000406751122711</v>
      </c>
    </row>
    <row r="55" spans="1:9" x14ac:dyDescent="0.25">
      <c r="A55" s="85"/>
      <c r="B55" s="82"/>
      <c r="C55" s="83">
        <v>44</v>
      </c>
      <c r="D55" s="83" t="s">
        <v>144</v>
      </c>
      <c r="E55" s="124">
        <v>5996.92</v>
      </c>
      <c r="F55" s="84"/>
      <c r="G55" s="129">
        <v>1127.8800000000001</v>
      </c>
      <c r="H55" s="143">
        <v>0</v>
      </c>
      <c r="I55" s="143">
        <f t="shared" si="26"/>
        <v>18.807654596025962</v>
      </c>
    </row>
    <row r="56" spans="1:9" x14ac:dyDescent="0.25">
      <c r="A56" s="85"/>
      <c r="B56" s="82"/>
      <c r="C56" s="83">
        <v>51</v>
      </c>
      <c r="D56" s="83" t="s">
        <v>98</v>
      </c>
      <c r="E56" s="124">
        <v>23702.23</v>
      </c>
      <c r="F56" s="84"/>
      <c r="G56" s="129">
        <v>2394.73</v>
      </c>
      <c r="H56" s="143">
        <v>0</v>
      </c>
      <c r="I56" s="143">
        <f t="shared" si="26"/>
        <v>10.103395334531815</v>
      </c>
    </row>
    <row r="57" spans="1:9" x14ac:dyDescent="0.25">
      <c r="A57" s="85"/>
      <c r="B57" s="82"/>
      <c r="C57" s="83">
        <v>52</v>
      </c>
      <c r="D57" s="83" t="s">
        <v>34</v>
      </c>
      <c r="E57" s="124">
        <v>-2303.11</v>
      </c>
      <c r="F57" s="84"/>
      <c r="G57" s="129">
        <v>13922.09</v>
      </c>
      <c r="H57" s="143">
        <v>0</v>
      </c>
      <c r="I57" s="143">
        <f t="shared" si="26"/>
        <v>-604.49088406545923</v>
      </c>
    </row>
    <row r="58" spans="1:9" x14ac:dyDescent="0.25">
      <c r="A58" s="85"/>
      <c r="B58" s="82"/>
      <c r="C58" s="83">
        <v>61</v>
      </c>
      <c r="D58" s="105" t="s">
        <v>127</v>
      </c>
      <c r="E58" s="124">
        <v>4.68</v>
      </c>
      <c r="F58" s="84"/>
      <c r="G58" s="129"/>
      <c r="H58" s="143">
        <v>0</v>
      </c>
      <c r="I58" s="143">
        <f t="shared" si="26"/>
        <v>0</v>
      </c>
    </row>
    <row r="59" spans="1:9" x14ac:dyDescent="0.25">
      <c r="A59" s="101"/>
      <c r="B59" s="102" t="s">
        <v>121</v>
      </c>
      <c r="C59" s="103"/>
      <c r="D59" s="103"/>
      <c r="E59" s="128">
        <f>SUM(E11+E22+E27+E31+E40+E50)</f>
        <v>467016.29000000004</v>
      </c>
      <c r="F59" s="104">
        <f>SUM(F11+F22+F27+F31+F40+F50)</f>
        <v>993311</v>
      </c>
      <c r="G59" s="128">
        <f>SUM(G11+G22+G27+G31+G40+G50)</f>
        <v>558992.05000000005</v>
      </c>
      <c r="H59" s="139">
        <f>(G59/F59)*100</f>
        <v>56.275632707178325</v>
      </c>
      <c r="I59" s="139">
        <f>(G59/E59)*100</f>
        <v>119.69433657228529</v>
      </c>
    </row>
    <row r="61" spans="1:9" ht="15.75" x14ac:dyDescent="0.25">
      <c r="A61" s="192" t="s">
        <v>19</v>
      </c>
      <c r="B61" s="193"/>
      <c r="C61" s="193"/>
      <c r="D61" s="193"/>
      <c r="E61" s="193"/>
      <c r="F61" s="193"/>
      <c r="G61" s="193"/>
      <c r="H61" s="193"/>
      <c r="I61" s="193"/>
    </row>
    <row r="62" spans="1:9" ht="18" x14ac:dyDescent="0.25">
      <c r="A62" s="5"/>
      <c r="B62" s="5"/>
      <c r="C62" s="5"/>
      <c r="D62" s="5"/>
      <c r="E62" s="5"/>
      <c r="F62" s="5"/>
      <c r="G62" s="5"/>
      <c r="H62" s="5"/>
      <c r="I62" s="6"/>
    </row>
    <row r="63" spans="1:9" ht="38.25" x14ac:dyDescent="0.25">
      <c r="A63" s="21" t="s">
        <v>14</v>
      </c>
      <c r="B63" s="20" t="s">
        <v>15</v>
      </c>
      <c r="C63" s="20" t="s">
        <v>16</v>
      </c>
      <c r="D63" s="20" t="s">
        <v>20</v>
      </c>
      <c r="E63" s="20" t="s">
        <v>167</v>
      </c>
      <c r="F63" s="21" t="s">
        <v>97</v>
      </c>
      <c r="G63" s="21" t="s">
        <v>166</v>
      </c>
      <c r="H63" s="138" t="s">
        <v>181</v>
      </c>
      <c r="I63" s="138" t="s">
        <v>182</v>
      </c>
    </row>
    <row r="64" spans="1:9" x14ac:dyDescent="0.25">
      <c r="A64" s="88">
        <v>3</v>
      </c>
      <c r="B64" s="88"/>
      <c r="C64" s="88"/>
      <c r="D64" s="53" t="s">
        <v>21</v>
      </c>
      <c r="E64" s="118">
        <f t="shared" ref="E64" si="27">SUM(E65+E81+E122+E131)</f>
        <v>463462.98</v>
      </c>
      <c r="F64" s="54">
        <f t="shared" ref="F64" si="28">SUM(F65+F81+F122+F131)</f>
        <v>991586</v>
      </c>
      <c r="G64" s="118">
        <f>SUM(G65+G81+G122+G131+G137)</f>
        <v>549002.39</v>
      </c>
      <c r="H64" s="139">
        <f t="shared" ref="H64:H72" si="29">(G64/F64)*100</f>
        <v>55.366089275161215</v>
      </c>
      <c r="I64" s="139">
        <f>(G64/E64)*100</f>
        <v>118.45657877572013</v>
      </c>
    </row>
    <row r="65" spans="1:9" x14ac:dyDescent="0.25">
      <c r="A65" s="77"/>
      <c r="B65" s="78">
        <v>31</v>
      </c>
      <c r="C65" s="78"/>
      <c r="D65" s="45" t="s">
        <v>22</v>
      </c>
      <c r="E65" s="119">
        <f>SUM(E66,E70,E72)</f>
        <v>357251.63</v>
      </c>
      <c r="F65" s="92">
        <f t="shared" ref="F65" si="30">SUM(F66,F70,F72)</f>
        <v>811773</v>
      </c>
      <c r="G65" s="119">
        <f t="shared" ref="G65" si="31">SUM(G66,G70,G72)</f>
        <v>419890.60000000003</v>
      </c>
      <c r="H65" s="140">
        <f t="shared" si="29"/>
        <v>51.725125127344718</v>
      </c>
      <c r="I65" s="140">
        <f>(G65/E65)*100</f>
        <v>117.53357150532806</v>
      </c>
    </row>
    <row r="66" spans="1:9" x14ac:dyDescent="0.25">
      <c r="A66" s="72"/>
      <c r="B66" s="73">
        <v>311</v>
      </c>
      <c r="C66" s="73"/>
      <c r="D66" s="43" t="s">
        <v>38</v>
      </c>
      <c r="E66" s="120">
        <f t="shared" ref="E66:G66" si="32">SUM(E67:E69)</f>
        <v>300392.81</v>
      </c>
      <c r="F66" s="69">
        <f t="shared" ref="F66" si="33">SUM(F67:F69)</f>
        <v>676953</v>
      </c>
      <c r="G66" s="120">
        <f t="shared" si="32"/>
        <v>348673.80000000005</v>
      </c>
      <c r="H66" s="141">
        <f t="shared" si="29"/>
        <v>51.50635273054408</v>
      </c>
      <c r="I66" s="141">
        <f>(G66/E66)*100</f>
        <v>116.07261838257715</v>
      </c>
    </row>
    <row r="67" spans="1:9" x14ac:dyDescent="0.25">
      <c r="A67" s="13"/>
      <c r="B67" s="13">
        <v>3111</v>
      </c>
      <c r="C67" s="14"/>
      <c r="D67" s="36" t="s">
        <v>50</v>
      </c>
      <c r="E67" s="122">
        <v>289041.38</v>
      </c>
      <c r="F67" s="11">
        <v>663548</v>
      </c>
      <c r="G67" s="130">
        <v>337567.14</v>
      </c>
      <c r="H67" s="142">
        <f t="shared" si="29"/>
        <v>50.873055152001065</v>
      </c>
      <c r="I67" s="142">
        <f t="shared" ref="I67:I69" si="34">(G67/E67)*100</f>
        <v>116.7885165784913</v>
      </c>
    </row>
    <row r="68" spans="1:9" x14ac:dyDescent="0.25">
      <c r="A68" s="13"/>
      <c r="B68" s="13">
        <v>3113</v>
      </c>
      <c r="C68" s="14"/>
      <c r="D68" s="36" t="s">
        <v>51</v>
      </c>
      <c r="E68" s="122">
        <v>9315.82</v>
      </c>
      <c r="F68" s="11">
        <v>10618</v>
      </c>
      <c r="G68" s="130">
        <v>9233.02</v>
      </c>
      <c r="H68" s="142">
        <f t="shared" si="29"/>
        <v>86.956300621585996</v>
      </c>
      <c r="I68" s="142">
        <f t="shared" si="34"/>
        <v>99.111189353164846</v>
      </c>
    </row>
    <row r="69" spans="1:9" x14ac:dyDescent="0.25">
      <c r="A69" s="13"/>
      <c r="B69" s="13">
        <v>3114</v>
      </c>
      <c r="C69" s="14"/>
      <c r="D69" s="36" t="s">
        <v>52</v>
      </c>
      <c r="E69" s="122">
        <v>2035.61</v>
      </c>
      <c r="F69" s="11">
        <v>2787</v>
      </c>
      <c r="G69" s="130">
        <v>1873.64</v>
      </c>
      <c r="H69" s="142">
        <f t="shared" si="29"/>
        <v>67.227843559382848</v>
      </c>
      <c r="I69" s="142">
        <f t="shared" si="34"/>
        <v>92.043171334391175</v>
      </c>
    </row>
    <row r="70" spans="1:9" x14ac:dyDescent="0.25">
      <c r="A70" s="75"/>
      <c r="B70" s="75">
        <v>312</v>
      </c>
      <c r="C70" s="76"/>
      <c r="D70" s="43" t="s">
        <v>53</v>
      </c>
      <c r="E70" s="123">
        <f t="shared" ref="E70:G70" si="35">E71</f>
        <v>8956.83</v>
      </c>
      <c r="F70" s="74">
        <f t="shared" si="35"/>
        <v>23917</v>
      </c>
      <c r="G70" s="123">
        <f t="shared" si="35"/>
        <v>15057.95</v>
      </c>
      <c r="H70" s="141">
        <f t="shared" si="29"/>
        <v>62.959192206380401</v>
      </c>
      <c r="I70" s="141">
        <f>(G70/E70)*100</f>
        <v>168.11695655717483</v>
      </c>
    </row>
    <row r="71" spans="1:9" x14ac:dyDescent="0.25">
      <c r="A71" s="13"/>
      <c r="B71" s="13">
        <v>3121</v>
      </c>
      <c r="C71" s="14"/>
      <c r="D71" s="36" t="s">
        <v>54</v>
      </c>
      <c r="E71" s="122">
        <v>8956.83</v>
      </c>
      <c r="F71" s="11">
        <v>23917</v>
      </c>
      <c r="G71" s="130">
        <v>15057.95</v>
      </c>
      <c r="H71" s="142">
        <f t="shared" si="29"/>
        <v>62.959192206380401</v>
      </c>
      <c r="I71" s="11"/>
    </row>
    <row r="72" spans="1:9" x14ac:dyDescent="0.25">
      <c r="A72" s="75"/>
      <c r="B72" s="75">
        <v>313</v>
      </c>
      <c r="C72" s="76"/>
      <c r="D72" s="43" t="s">
        <v>39</v>
      </c>
      <c r="E72" s="120">
        <f>SUM(E73:E75)</f>
        <v>47901.990000000005</v>
      </c>
      <c r="F72" s="69">
        <f t="shared" ref="F72" si="36">SUM(F73:F75)</f>
        <v>110903</v>
      </c>
      <c r="G72" s="120">
        <f t="shared" ref="G72" si="37">SUM(G73:G75)</f>
        <v>56158.85</v>
      </c>
      <c r="H72" s="141">
        <f t="shared" si="29"/>
        <v>50.63780961741341</v>
      </c>
      <c r="I72" s="141">
        <f>(G72/E72)*100</f>
        <v>117.2369874403965</v>
      </c>
    </row>
    <row r="73" spans="1:9" ht="25.5" x14ac:dyDescent="0.25">
      <c r="A73" s="13"/>
      <c r="B73" s="13">
        <v>3131</v>
      </c>
      <c r="C73" s="14"/>
      <c r="D73" s="36" t="s">
        <v>55</v>
      </c>
      <c r="E73" s="122"/>
      <c r="F73" s="11"/>
      <c r="G73" s="130"/>
      <c r="H73" s="142">
        <v>0</v>
      </c>
      <c r="I73" s="142">
        <v>0</v>
      </c>
    </row>
    <row r="74" spans="1:9" ht="25.5" x14ac:dyDescent="0.25">
      <c r="A74" s="13"/>
      <c r="B74" s="13">
        <v>3132</v>
      </c>
      <c r="C74" s="14"/>
      <c r="D74" s="36" t="s">
        <v>56</v>
      </c>
      <c r="E74" s="122">
        <v>47851.26</v>
      </c>
      <c r="F74" s="11">
        <v>110903</v>
      </c>
      <c r="G74" s="130">
        <v>56158.85</v>
      </c>
      <c r="H74" s="142">
        <f>(G74/F74)*100</f>
        <v>50.63780961741341</v>
      </c>
      <c r="I74" s="142">
        <f t="shared" ref="I74:I80" si="38">(G74/E74)*100</f>
        <v>117.36127742508764</v>
      </c>
    </row>
    <row r="75" spans="1:9" x14ac:dyDescent="0.25">
      <c r="A75" s="13"/>
      <c r="B75" s="13">
        <v>3133</v>
      </c>
      <c r="C75" s="14"/>
      <c r="D75" s="36" t="s">
        <v>136</v>
      </c>
      <c r="E75" s="122">
        <v>50.73</v>
      </c>
      <c r="F75" s="11"/>
      <c r="G75" s="130"/>
      <c r="H75" s="142">
        <v>0</v>
      </c>
      <c r="I75" s="142">
        <f t="shared" si="38"/>
        <v>0</v>
      </c>
    </row>
    <row r="76" spans="1:9" x14ac:dyDescent="0.25">
      <c r="A76" s="82"/>
      <c r="B76" s="82"/>
      <c r="C76" s="83">
        <v>11</v>
      </c>
      <c r="D76" s="83" t="s">
        <v>18</v>
      </c>
      <c r="E76" s="124">
        <v>1237.51</v>
      </c>
      <c r="F76" s="84">
        <v>3789</v>
      </c>
      <c r="G76" s="129">
        <v>4424.1400000000003</v>
      </c>
      <c r="H76" s="143">
        <f t="shared" ref="H76:H80" si="39">(G76/F76)*100</f>
        <v>116.76273423066775</v>
      </c>
      <c r="I76" s="143">
        <f t="shared" si="38"/>
        <v>357.50337371011148</v>
      </c>
    </row>
    <row r="77" spans="1:9" x14ac:dyDescent="0.25">
      <c r="A77" s="82"/>
      <c r="B77" s="82"/>
      <c r="C77" s="83">
        <v>31</v>
      </c>
      <c r="D77" s="105" t="s">
        <v>28</v>
      </c>
      <c r="E77" s="124">
        <v>283.47000000000003</v>
      </c>
      <c r="F77" s="84">
        <v>531</v>
      </c>
      <c r="G77" s="129">
        <v>63.42</v>
      </c>
      <c r="H77" s="143">
        <f t="shared" si="39"/>
        <v>11.943502824858758</v>
      </c>
      <c r="I77" s="143">
        <f t="shared" si="38"/>
        <v>22.372737855857761</v>
      </c>
    </row>
    <row r="78" spans="1:9" x14ac:dyDescent="0.25">
      <c r="A78" s="85"/>
      <c r="B78" s="82"/>
      <c r="C78" s="83">
        <v>43</v>
      </c>
      <c r="D78" s="83" t="s">
        <v>35</v>
      </c>
      <c r="E78" s="124">
        <v>4410.91</v>
      </c>
      <c r="F78" s="84">
        <v>7963</v>
      </c>
      <c r="G78" s="129">
        <v>4556.62</v>
      </c>
      <c r="H78" s="143">
        <f t="shared" si="39"/>
        <v>57.222403616727355</v>
      </c>
      <c r="I78" s="143">
        <f t="shared" si="38"/>
        <v>103.3033999786892</v>
      </c>
    </row>
    <row r="79" spans="1:9" x14ac:dyDescent="0.25">
      <c r="A79" s="85"/>
      <c r="B79" s="82"/>
      <c r="C79" s="83">
        <v>51</v>
      </c>
      <c r="D79" s="83" t="s">
        <v>98</v>
      </c>
      <c r="E79" s="124">
        <v>8686.56</v>
      </c>
      <c r="F79" s="84">
        <v>9576</v>
      </c>
      <c r="G79" s="129">
        <v>6133.62</v>
      </c>
      <c r="H79" s="143">
        <f t="shared" si="39"/>
        <v>64.052005012531339</v>
      </c>
      <c r="I79" s="143">
        <f t="shared" si="38"/>
        <v>70.610460297286849</v>
      </c>
    </row>
    <row r="80" spans="1:9" x14ac:dyDescent="0.25">
      <c r="A80" s="85"/>
      <c r="B80" s="82"/>
      <c r="C80" s="83">
        <v>52</v>
      </c>
      <c r="D80" s="83" t="s">
        <v>34</v>
      </c>
      <c r="E80" s="124">
        <v>342633.18</v>
      </c>
      <c r="F80" s="84">
        <v>789913</v>
      </c>
      <c r="G80" s="129">
        <v>404712.8</v>
      </c>
      <c r="H80" s="143">
        <f t="shared" si="39"/>
        <v>51.235110702064659</v>
      </c>
      <c r="I80" s="143">
        <f t="shared" si="38"/>
        <v>118.11839121943765</v>
      </c>
    </row>
    <row r="81" spans="1:9" x14ac:dyDescent="0.25">
      <c r="A81" s="79"/>
      <c r="B81" s="80">
        <v>32</v>
      </c>
      <c r="C81" s="81"/>
      <c r="D81" s="45" t="s">
        <v>27</v>
      </c>
      <c r="E81" s="119">
        <f>SUM(E82,E87,E95,E105,E107)</f>
        <v>104097.32</v>
      </c>
      <c r="F81" s="92">
        <f t="shared" ref="F81" si="40">SUM(F82,F87,F95,F105,F107)</f>
        <v>166275</v>
      </c>
      <c r="G81" s="119">
        <f t="shared" ref="G81" si="41">SUM(G82,G87,G95,G105,G107)</f>
        <v>127559.48</v>
      </c>
      <c r="H81" s="140">
        <f t="shared" ref="H81:H87" si="42">(G81/F81)*100</f>
        <v>76.715970530747256</v>
      </c>
      <c r="I81" s="140">
        <f>(G81/E81)*100</f>
        <v>122.53867822918014</v>
      </c>
    </row>
    <row r="82" spans="1:9" x14ac:dyDescent="0.25">
      <c r="A82" s="67"/>
      <c r="B82" s="68">
        <v>321</v>
      </c>
      <c r="C82" s="66"/>
      <c r="D82" s="43" t="s">
        <v>40</v>
      </c>
      <c r="E82" s="120">
        <f t="shared" ref="E82:G82" si="43">SUM(E83:E86)</f>
        <v>26517.37</v>
      </c>
      <c r="F82" s="69">
        <v>42060</v>
      </c>
      <c r="G82" s="120">
        <f t="shared" si="43"/>
        <v>25631.899999999998</v>
      </c>
      <c r="H82" s="141">
        <f t="shared" si="42"/>
        <v>60.941274369947685</v>
      </c>
      <c r="I82" s="141">
        <f>(G82/E82)*100</f>
        <v>96.660792529575886</v>
      </c>
    </row>
    <row r="83" spans="1:9" x14ac:dyDescent="0.25">
      <c r="A83" s="59"/>
      <c r="B83" s="16">
        <v>3211</v>
      </c>
      <c r="C83" s="14"/>
      <c r="D83" s="36" t="s">
        <v>57</v>
      </c>
      <c r="E83" s="130">
        <v>1400.45</v>
      </c>
      <c r="F83" s="11">
        <v>3185</v>
      </c>
      <c r="G83" s="130">
        <v>3072.45</v>
      </c>
      <c r="H83" s="142">
        <f t="shared" si="42"/>
        <v>96.466248037676607</v>
      </c>
      <c r="I83" s="142">
        <f t="shared" ref="I83:I86" si="44">(G83/E83)*100</f>
        <v>219.39019600842587</v>
      </c>
    </row>
    <row r="84" spans="1:9" ht="25.5" x14ac:dyDescent="0.25">
      <c r="A84" s="59"/>
      <c r="B84" s="13">
        <v>3212</v>
      </c>
      <c r="C84" s="14"/>
      <c r="D84" s="36" t="s">
        <v>58</v>
      </c>
      <c r="E84" s="130">
        <v>14634.4</v>
      </c>
      <c r="F84" s="11">
        <v>34813</v>
      </c>
      <c r="G84" s="130">
        <v>17763.849999999999</v>
      </c>
      <c r="H84" s="142">
        <f t="shared" si="42"/>
        <v>51.026484359291068</v>
      </c>
      <c r="I84" s="142">
        <f t="shared" si="44"/>
        <v>121.3842043404581</v>
      </c>
    </row>
    <row r="85" spans="1:9" x14ac:dyDescent="0.25">
      <c r="A85" s="59"/>
      <c r="B85" s="13">
        <v>3213</v>
      </c>
      <c r="C85" s="14"/>
      <c r="D85" s="36" t="s">
        <v>59</v>
      </c>
      <c r="E85" s="130">
        <v>10362.01</v>
      </c>
      <c r="F85" s="11">
        <v>3796</v>
      </c>
      <c r="G85" s="130">
        <v>4670</v>
      </c>
      <c r="H85" s="142">
        <f t="shared" si="42"/>
        <v>123.02423603793467</v>
      </c>
      <c r="I85" s="142">
        <f t="shared" si="44"/>
        <v>45.068476096819055</v>
      </c>
    </row>
    <row r="86" spans="1:9" ht="25.5" x14ac:dyDescent="0.25">
      <c r="A86" s="59"/>
      <c r="B86" s="13">
        <v>3214</v>
      </c>
      <c r="C86" s="14"/>
      <c r="D86" s="36" t="s">
        <v>60</v>
      </c>
      <c r="E86" s="130">
        <v>120.51</v>
      </c>
      <c r="F86" s="11">
        <v>265</v>
      </c>
      <c r="G86" s="130">
        <v>125.6</v>
      </c>
      <c r="H86" s="142">
        <f t="shared" si="42"/>
        <v>47.39622641509434</v>
      </c>
      <c r="I86" s="142">
        <f t="shared" si="44"/>
        <v>104.22371587420129</v>
      </c>
    </row>
    <row r="87" spans="1:9" x14ac:dyDescent="0.25">
      <c r="A87" s="64"/>
      <c r="B87" s="65">
        <v>322</v>
      </c>
      <c r="C87" s="66"/>
      <c r="D87" s="43" t="s">
        <v>41</v>
      </c>
      <c r="E87" s="120">
        <f>SUM(E88:E94)</f>
        <v>47835.830000000009</v>
      </c>
      <c r="F87" s="69">
        <v>95919</v>
      </c>
      <c r="G87" s="120">
        <f>SUM(G88:G94)</f>
        <v>63117.419999999991</v>
      </c>
      <c r="H87" s="141">
        <f t="shared" si="42"/>
        <v>65.802833640884486</v>
      </c>
      <c r="I87" s="141">
        <f>(G87/E87)*100</f>
        <v>131.94590749235454</v>
      </c>
    </row>
    <row r="88" spans="1:9" ht="25.5" x14ac:dyDescent="0.25">
      <c r="A88" s="58"/>
      <c r="B88" s="13">
        <v>3221</v>
      </c>
      <c r="C88" s="14"/>
      <c r="D88" s="36" t="s">
        <v>61</v>
      </c>
      <c r="E88" s="130">
        <v>5759.56</v>
      </c>
      <c r="F88" s="11">
        <v>9370</v>
      </c>
      <c r="G88" s="130">
        <v>6568.39</v>
      </c>
      <c r="H88" s="142">
        <f t="shared" ref="H88:H94" si="45">(G88/F88)*100</f>
        <v>70.100213447171839</v>
      </c>
      <c r="I88" s="142">
        <f t="shared" ref="I88:I92" si="46">(G88/E88)*100</f>
        <v>114.04326024904681</v>
      </c>
    </row>
    <row r="89" spans="1:9" x14ac:dyDescent="0.25">
      <c r="A89" s="57"/>
      <c r="B89" s="13">
        <v>3222</v>
      </c>
      <c r="C89" s="14"/>
      <c r="D89" s="36" t="s">
        <v>62</v>
      </c>
      <c r="E89" s="130">
        <v>24964.2</v>
      </c>
      <c r="F89" s="11">
        <v>52704</v>
      </c>
      <c r="G89" s="130">
        <v>36506.339999999997</v>
      </c>
      <c r="H89" s="142">
        <f t="shared" si="45"/>
        <v>69.266734972677597</v>
      </c>
      <c r="I89" s="142">
        <f t="shared" si="46"/>
        <v>146.23476818804525</v>
      </c>
    </row>
    <row r="90" spans="1:9" x14ac:dyDescent="0.25">
      <c r="A90" s="57"/>
      <c r="B90" s="61">
        <v>3223</v>
      </c>
      <c r="C90" s="15"/>
      <c r="D90" s="36" t="s">
        <v>63</v>
      </c>
      <c r="E90" s="130">
        <v>13732.23</v>
      </c>
      <c r="F90" s="11">
        <v>30261</v>
      </c>
      <c r="G90" s="130">
        <v>17775.169999999998</v>
      </c>
      <c r="H90" s="142">
        <f t="shared" si="45"/>
        <v>58.739532731899132</v>
      </c>
      <c r="I90" s="142">
        <f t="shared" si="46"/>
        <v>129.44124879935742</v>
      </c>
    </row>
    <row r="91" spans="1:9" ht="25.5" x14ac:dyDescent="0.25">
      <c r="A91" s="57"/>
      <c r="B91" s="16">
        <v>3224</v>
      </c>
      <c r="C91" s="16"/>
      <c r="D91" s="36" t="s">
        <v>64</v>
      </c>
      <c r="E91" s="130">
        <v>1312.65</v>
      </c>
      <c r="F91" s="11">
        <v>1858</v>
      </c>
      <c r="G91" s="130">
        <v>1648.06</v>
      </c>
      <c r="H91" s="142">
        <f t="shared" si="45"/>
        <v>88.700753498385353</v>
      </c>
      <c r="I91" s="142">
        <f t="shared" si="46"/>
        <v>125.55212737591891</v>
      </c>
    </row>
    <row r="92" spans="1:9" x14ac:dyDescent="0.25">
      <c r="A92" s="57"/>
      <c r="B92" s="16">
        <v>3225</v>
      </c>
      <c r="C92" s="14"/>
      <c r="D92" s="36" t="s">
        <v>65</v>
      </c>
      <c r="E92" s="130">
        <v>2067.19</v>
      </c>
      <c r="F92" s="11">
        <v>929</v>
      </c>
      <c r="G92" s="130">
        <v>590.91999999999996</v>
      </c>
      <c r="H92" s="142">
        <f t="shared" si="45"/>
        <v>63.60818083961248</v>
      </c>
      <c r="I92" s="142">
        <f t="shared" si="46"/>
        <v>28.585664597835709</v>
      </c>
    </row>
    <row r="93" spans="1:9" ht="25.5" x14ac:dyDescent="0.25">
      <c r="A93" s="57"/>
      <c r="B93" s="60">
        <v>3226</v>
      </c>
      <c r="C93" s="57"/>
      <c r="D93" s="36" t="s">
        <v>66</v>
      </c>
      <c r="E93" s="130"/>
      <c r="F93" s="11"/>
      <c r="G93" s="130"/>
      <c r="H93" s="142">
        <v>0</v>
      </c>
      <c r="I93" s="142">
        <v>0</v>
      </c>
    </row>
    <row r="94" spans="1:9" ht="25.5" x14ac:dyDescent="0.25">
      <c r="A94" s="57"/>
      <c r="B94" s="60">
        <v>3227</v>
      </c>
      <c r="C94" s="57"/>
      <c r="D94" s="36" t="s">
        <v>67</v>
      </c>
      <c r="E94" s="130"/>
      <c r="F94" s="11">
        <v>796</v>
      </c>
      <c r="G94" s="130">
        <v>28.54</v>
      </c>
      <c r="H94" s="142">
        <f t="shared" si="45"/>
        <v>3.5854271356783922</v>
      </c>
      <c r="I94" s="142">
        <v>0</v>
      </c>
    </row>
    <row r="95" spans="1:9" x14ac:dyDescent="0.25">
      <c r="A95" s="62"/>
      <c r="B95" s="63">
        <v>323</v>
      </c>
      <c r="C95" s="62"/>
      <c r="D95" s="43" t="s">
        <v>42</v>
      </c>
      <c r="E95" s="120">
        <f>SUM(E96:E104)</f>
        <v>12462.199999999999</v>
      </c>
      <c r="F95" s="69">
        <f t="shared" ref="F95" si="47">SUM(F96:F104)</f>
        <v>23996</v>
      </c>
      <c r="G95" s="120">
        <f t="shared" ref="G95" si="48">SUM(G96:G104)</f>
        <v>36653.700000000004</v>
      </c>
      <c r="H95" s="141">
        <f>(G95/F95)*100</f>
        <v>152.74920820136691</v>
      </c>
      <c r="I95" s="141">
        <f>(G95/E95)*100</f>
        <v>294.11901590409406</v>
      </c>
    </row>
    <row r="96" spans="1:9" x14ac:dyDescent="0.25">
      <c r="A96" s="70"/>
      <c r="B96" s="60">
        <v>3231</v>
      </c>
      <c r="C96" s="57"/>
      <c r="D96" s="36" t="s">
        <v>68</v>
      </c>
      <c r="E96" s="130">
        <v>656.93</v>
      </c>
      <c r="F96" s="11">
        <v>1261</v>
      </c>
      <c r="G96" s="130">
        <v>703.4</v>
      </c>
      <c r="H96" s="142">
        <f t="shared" ref="H96:H104" si="49">(G96/F96)*100</f>
        <v>55.781126090404442</v>
      </c>
      <c r="I96" s="142">
        <f t="shared" ref="I96:I104" si="50">(G96/E96)*100</f>
        <v>107.07381303944103</v>
      </c>
    </row>
    <row r="97" spans="1:9" ht="25.5" x14ac:dyDescent="0.25">
      <c r="A97" s="57"/>
      <c r="B97" s="60">
        <v>3232</v>
      </c>
      <c r="C97" s="57"/>
      <c r="D97" s="36" t="s">
        <v>69</v>
      </c>
      <c r="E97" s="130">
        <v>3736.68</v>
      </c>
      <c r="F97" s="11">
        <v>3935</v>
      </c>
      <c r="G97" s="130">
        <v>22280.7</v>
      </c>
      <c r="H97" s="142">
        <f t="shared" si="49"/>
        <v>566.21855146124517</v>
      </c>
      <c r="I97" s="142">
        <f t="shared" si="50"/>
        <v>596.26995086547424</v>
      </c>
    </row>
    <row r="98" spans="1:9" x14ac:dyDescent="0.25">
      <c r="A98" s="57"/>
      <c r="B98" s="60">
        <v>3233</v>
      </c>
      <c r="C98" s="57"/>
      <c r="D98" s="36" t="s">
        <v>70</v>
      </c>
      <c r="E98" s="130">
        <v>63.71</v>
      </c>
      <c r="F98" s="11">
        <v>126</v>
      </c>
      <c r="G98" s="130">
        <v>63.72</v>
      </c>
      <c r="H98" s="142">
        <f t="shared" si="49"/>
        <v>50.571428571428569</v>
      </c>
      <c r="I98" s="142">
        <f t="shared" si="50"/>
        <v>100.01569612305761</v>
      </c>
    </row>
    <row r="99" spans="1:9" x14ac:dyDescent="0.25">
      <c r="A99" s="57"/>
      <c r="B99" s="60">
        <v>3234</v>
      </c>
      <c r="C99" s="57"/>
      <c r="D99" s="36" t="s">
        <v>71</v>
      </c>
      <c r="E99" s="130">
        <v>2112.17</v>
      </c>
      <c r="F99" s="11">
        <v>3915</v>
      </c>
      <c r="G99" s="130">
        <v>3561.61</v>
      </c>
      <c r="H99" s="142">
        <f t="shared" si="49"/>
        <v>90.97343550446999</v>
      </c>
      <c r="I99" s="142">
        <f t="shared" si="50"/>
        <v>168.62326422589092</v>
      </c>
    </row>
    <row r="100" spans="1:9" x14ac:dyDescent="0.25">
      <c r="A100" s="57"/>
      <c r="B100" s="60">
        <v>3235</v>
      </c>
      <c r="C100" s="57"/>
      <c r="D100" s="36" t="s">
        <v>72</v>
      </c>
      <c r="E100" s="130">
        <v>720.21</v>
      </c>
      <c r="F100" s="11">
        <v>1526</v>
      </c>
      <c r="G100" s="130">
        <v>832.32</v>
      </c>
      <c r="H100" s="142">
        <f t="shared" si="49"/>
        <v>54.542595019659245</v>
      </c>
      <c r="I100" s="142">
        <f t="shared" si="50"/>
        <v>115.5662931644937</v>
      </c>
    </row>
    <row r="101" spans="1:9" ht="25.5" x14ac:dyDescent="0.25">
      <c r="A101" s="57"/>
      <c r="B101" s="60">
        <v>3236</v>
      </c>
      <c r="C101" s="57"/>
      <c r="D101" s="36" t="s">
        <v>73</v>
      </c>
      <c r="E101" s="130">
        <v>912.42</v>
      </c>
      <c r="F101" s="11">
        <v>1898</v>
      </c>
      <c r="G101" s="130">
        <v>2349</v>
      </c>
      <c r="H101" s="142">
        <f t="shared" si="49"/>
        <v>123.7618545837724</v>
      </c>
      <c r="I101" s="142">
        <f t="shared" si="50"/>
        <v>257.44722825014799</v>
      </c>
    </row>
    <row r="102" spans="1:9" x14ac:dyDescent="0.25">
      <c r="A102" s="57"/>
      <c r="B102" s="60">
        <v>3237</v>
      </c>
      <c r="C102" s="57"/>
      <c r="D102" s="36" t="s">
        <v>74</v>
      </c>
      <c r="E102" s="130">
        <v>181.66</v>
      </c>
      <c r="F102" s="11">
        <v>332</v>
      </c>
      <c r="G102" s="130">
        <v>938.84</v>
      </c>
      <c r="H102" s="142">
        <f t="shared" si="49"/>
        <v>282.7831325301205</v>
      </c>
      <c r="I102" s="142">
        <f t="shared" si="50"/>
        <v>516.81162611471984</v>
      </c>
    </row>
    <row r="103" spans="1:9" x14ac:dyDescent="0.25">
      <c r="A103" s="57"/>
      <c r="B103" s="60">
        <v>3238</v>
      </c>
      <c r="C103" s="57"/>
      <c r="D103" s="36" t="s">
        <v>75</v>
      </c>
      <c r="E103" s="130">
        <v>917.45</v>
      </c>
      <c r="F103" s="11">
        <v>1752</v>
      </c>
      <c r="G103" s="130">
        <v>1050.3900000000001</v>
      </c>
      <c r="H103" s="142">
        <f t="shared" si="49"/>
        <v>59.953767123287683</v>
      </c>
      <c r="I103" s="142">
        <f t="shared" si="50"/>
        <v>114.4901629516595</v>
      </c>
    </row>
    <row r="104" spans="1:9" x14ac:dyDescent="0.25">
      <c r="A104" s="57"/>
      <c r="B104" s="60">
        <v>3239</v>
      </c>
      <c r="C104" s="57"/>
      <c r="D104" s="36" t="s">
        <v>76</v>
      </c>
      <c r="E104" s="130">
        <v>3160.97</v>
      </c>
      <c r="F104" s="11">
        <v>9251</v>
      </c>
      <c r="G104" s="130">
        <v>4873.72</v>
      </c>
      <c r="H104" s="142">
        <f t="shared" si="49"/>
        <v>52.683169387093287</v>
      </c>
      <c r="I104" s="142">
        <f t="shared" si="50"/>
        <v>154.18431683945118</v>
      </c>
    </row>
    <row r="105" spans="1:9" ht="25.5" x14ac:dyDescent="0.25">
      <c r="A105" s="62"/>
      <c r="B105" s="63">
        <v>324</v>
      </c>
      <c r="C105" s="62"/>
      <c r="D105" s="43" t="s">
        <v>77</v>
      </c>
      <c r="E105" s="120">
        <f>SUM(E106)</f>
        <v>12700.64</v>
      </c>
      <c r="F105" s="69">
        <f t="shared" ref="F105:G105" si="51">SUM(F106)</f>
        <v>0</v>
      </c>
      <c r="G105" s="120">
        <f t="shared" si="51"/>
        <v>80</v>
      </c>
      <c r="H105" s="141">
        <v>0</v>
      </c>
      <c r="I105" s="141">
        <f>(G105/E105)*100</f>
        <v>0.62988951737865173</v>
      </c>
    </row>
    <row r="106" spans="1:9" ht="25.5" x14ac:dyDescent="0.25">
      <c r="A106" s="70"/>
      <c r="B106" s="71">
        <v>3241</v>
      </c>
      <c r="C106" s="70"/>
      <c r="D106" s="36" t="s">
        <v>99</v>
      </c>
      <c r="E106" s="130">
        <v>12700.64</v>
      </c>
      <c r="F106" s="11"/>
      <c r="G106" s="130">
        <v>80</v>
      </c>
      <c r="H106" s="142">
        <v>0</v>
      </c>
      <c r="I106" s="142">
        <f t="shared" ref="I106" si="52">(G106/E106)*100</f>
        <v>0.62988951737865173</v>
      </c>
    </row>
    <row r="107" spans="1:9" ht="25.5" x14ac:dyDescent="0.25">
      <c r="A107" s="62"/>
      <c r="B107" s="63">
        <v>329</v>
      </c>
      <c r="C107" s="62"/>
      <c r="D107" s="43" t="s">
        <v>78</v>
      </c>
      <c r="E107" s="120">
        <f>SUM(E108:E114)</f>
        <v>4581.28</v>
      </c>
      <c r="F107" s="69">
        <v>4300</v>
      </c>
      <c r="G107" s="120">
        <f t="shared" ref="G107" si="53">SUM(G108:G114)</f>
        <v>2076.46</v>
      </c>
      <c r="H107" s="141">
        <f>(G107/F107)*100</f>
        <v>48.289767441860462</v>
      </c>
      <c r="I107" s="141">
        <f>(G107/E107)*100</f>
        <v>45.32488736772256</v>
      </c>
    </row>
    <row r="108" spans="1:9" ht="38.25" x14ac:dyDescent="0.25">
      <c r="A108" s="70"/>
      <c r="B108" s="60">
        <v>3291</v>
      </c>
      <c r="C108" s="57"/>
      <c r="D108" s="36" t="s">
        <v>79</v>
      </c>
      <c r="E108" s="130"/>
      <c r="F108" s="11"/>
      <c r="G108" s="130"/>
      <c r="H108" s="142">
        <v>0</v>
      </c>
      <c r="I108" s="142">
        <v>0</v>
      </c>
    </row>
    <row r="109" spans="1:9" x14ac:dyDescent="0.25">
      <c r="A109" s="57"/>
      <c r="B109" s="60">
        <v>3292</v>
      </c>
      <c r="C109" s="57"/>
      <c r="D109" s="36" t="s">
        <v>80</v>
      </c>
      <c r="E109" s="130"/>
      <c r="F109" s="11"/>
      <c r="G109" s="130">
        <v>61.86</v>
      </c>
      <c r="H109" s="142">
        <v>0</v>
      </c>
      <c r="I109" s="142">
        <v>0</v>
      </c>
    </row>
    <row r="110" spans="1:9" x14ac:dyDescent="0.25">
      <c r="A110" s="57"/>
      <c r="B110" s="60">
        <v>3293</v>
      </c>
      <c r="C110" s="57"/>
      <c r="D110" s="36" t="s">
        <v>81</v>
      </c>
      <c r="E110" s="130">
        <v>143.82</v>
      </c>
      <c r="F110" s="11">
        <v>199</v>
      </c>
      <c r="G110" s="130">
        <v>59.81</v>
      </c>
      <c r="H110" s="142">
        <f t="shared" ref="H110:H121" si="54">(G110/F110)*100</f>
        <v>30.05527638190955</v>
      </c>
      <c r="I110" s="142">
        <f t="shared" ref="I110:I121" si="55">(G110/E110)*100</f>
        <v>41.586705604227511</v>
      </c>
    </row>
    <row r="111" spans="1:9" x14ac:dyDescent="0.25">
      <c r="A111" s="57"/>
      <c r="B111" s="60">
        <v>3294</v>
      </c>
      <c r="C111" s="57"/>
      <c r="D111" s="36" t="s">
        <v>82</v>
      </c>
      <c r="E111" s="130">
        <v>119.45</v>
      </c>
      <c r="F111" s="11">
        <v>186</v>
      </c>
      <c r="G111" s="130">
        <v>121.36</v>
      </c>
      <c r="H111" s="142">
        <f t="shared" si="54"/>
        <v>65.247311827956992</v>
      </c>
      <c r="I111" s="142">
        <f t="shared" si="55"/>
        <v>101.59899539556298</v>
      </c>
    </row>
    <row r="112" spans="1:9" x14ac:dyDescent="0.25">
      <c r="A112" s="57"/>
      <c r="B112" s="60">
        <v>3295</v>
      </c>
      <c r="C112" s="57"/>
      <c r="D112" s="36" t="s">
        <v>83</v>
      </c>
      <c r="E112" s="130">
        <v>1950.56</v>
      </c>
      <c r="F112" s="11">
        <v>3053</v>
      </c>
      <c r="G112" s="130">
        <v>1088.8599999999999</v>
      </c>
      <c r="H112" s="142">
        <f t="shared" si="54"/>
        <v>35.665247297739924</v>
      </c>
      <c r="I112" s="142">
        <f t="shared" si="55"/>
        <v>55.822943154786323</v>
      </c>
    </row>
    <row r="113" spans="1:9" x14ac:dyDescent="0.25">
      <c r="A113" s="57"/>
      <c r="B113" s="60">
        <v>3296</v>
      </c>
      <c r="C113" s="57"/>
      <c r="D113" s="36" t="s">
        <v>84</v>
      </c>
      <c r="E113" s="130">
        <v>1577.74</v>
      </c>
      <c r="F113" s="11"/>
      <c r="G113" s="130"/>
      <c r="H113" s="142">
        <v>0</v>
      </c>
      <c r="I113" s="142">
        <f t="shared" si="55"/>
        <v>0</v>
      </c>
    </row>
    <row r="114" spans="1:9" ht="25.5" x14ac:dyDescent="0.25">
      <c r="A114" s="57"/>
      <c r="B114" s="60">
        <v>3299</v>
      </c>
      <c r="C114" s="57"/>
      <c r="D114" s="36" t="s">
        <v>43</v>
      </c>
      <c r="E114" s="130">
        <v>789.71</v>
      </c>
      <c r="F114" s="11">
        <v>863</v>
      </c>
      <c r="G114" s="130">
        <v>744.57</v>
      </c>
      <c r="H114" s="142">
        <f t="shared" si="54"/>
        <v>86.276940903823871</v>
      </c>
      <c r="I114" s="142">
        <f t="shared" si="55"/>
        <v>94.283977662686297</v>
      </c>
    </row>
    <row r="115" spans="1:9" x14ac:dyDescent="0.25">
      <c r="A115" s="82"/>
      <c r="B115" s="82"/>
      <c r="C115" s="83">
        <v>11</v>
      </c>
      <c r="D115" s="83" t="s">
        <v>18</v>
      </c>
      <c r="E115" s="124">
        <v>13.95</v>
      </c>
      <c r="F115" s="84">
        <v>106</v>
      </c>
      <c r="G115" s="129">
        <v>16.920000000000002</v>
      </c>
      <c r="H115" s="143">
        <f t="shared" si="54"/>
        <v>15.962264150943398</v>
      </c>
      <c r="I115" s="143">
        <f t="shared" si="55"/>
        <v>121.29032258064518</v>
      </c>
    </row>
    <row r="116" spans="1:9" x14ac:dyDescent="0.25">
      <c r="A116" s="85"/>
      <c r="B116" s="82"/>
      <c r="C116" s="83">
        <v>31</v>
      </c>
      <c r="D116" s="105" t="s">
        <v>28</v>
      </c>
      <c r="E116" s="124">
        <v>2090.5</v>
      </c>
      <c r="F116" s="84">
        <v>4871</v>
      </c>
      <c r="G116" s="129">
        <v>2854.76</v>
      </c>
      <c r="H116" s="143">
        <f t="shared" si="54"/>
        <v>58.607267501539731</v>
      </c>
      <c r="I116" s="143">
        <f t="shared" si="55"/>
        <v>136.55871801004545</v>
      </c>
    </row>
    <row r="117" spans="1:9" x14ac:dyDescent="0.25">
      <c r="A117" s="85"/>
      <c r="B117" s="82"/>
      <c r="C117" s="83">
        <v>43</v>
      </c>
      <c r="D117" s="83" t="s">
        <v>35</v>
      </c>
      <c r="E117" s="124">
        <v>24978.86</v>
      </c>
      <c r="F117" s="84">
        <v>56274</v>
      </c>
      <c r="G117" s="129">
        <v>15449.55</v>
      </c>
      <c r="H117" s="143">
        <f t="shared" si="54"/>
        <v>27.454152894764899</v>
      </c>
      <c r="I117" s="143">
        <f t="shared" si="55"/>
        <v>61.850500783462493</v>
      </c>
    </row>
    <row r="118" spans="1:9" x14ac:dyDescent="0.25">
      <c r="A118" s="85"/>
      <c r="B118" s="82"/>
      <c r="C118" s="83">
        <v>44</v>
      </c>
      <c r="D118" s="83" t="s">
        <v>144</v>
      </c>
      <c r="E118" s="124">
        <v>29098.82</v>
      </c>
      <c r="F118" s="84">
        <v>56142</v>
      </c>
      <c r="G118" s="129">
        <v>38349.129999999997</v>
      </c>
      <c r="H118" s="143">
        <f t="shared" si="54"/>
        <v>68.307381283174806</v>
      </c>
      <c r="I118" s="143">
        <f t="shared" si="55"/>
        <v>131.78929592333984</v>
      </c>
    </row>
    <row r="119" spans="1:9" x14ac:dyDescent="0.25">
      <c r="A119" s="85"/>
      <c r="B119" s="82"/>
      <c r="C119" s="83">
        <v>51</v>
      </c>
      <c r="D119" s="83" t="s">
        <v>98</v>
      </c>
      <c r="E119" s="124">
        <v>25607.72</v>
      </c>
      <c r="F119" s="84">
        <v>8216</v>
      </c>
      <c r="G119" s="129">
        <v>7942.74</v>
      </c>
      <c r="H119" s="143">
        <f t="shared" si="54"/>
        <v>96.674050632911388</v>
      </c>
      <c r="I119" s="143">
        <f t="shared" si="55"/>
        <v>31.016974568606653</v>
      </c>
    </row>
    <row r="120" spans="1:9" x14ac:dyDescent="0.25">
      <c r="A120" s="85"/>
      <c r="B120" s="82"/>
      <c r="C120" s="83">
        <v>52</v>
      </c>
      <c r="D120" s="83" t="s">
        <v>34</v>
      </c>
      <c r="E120" s="124">
        <v>22302.16</v>
      </c>
      <c r="F120" s="84">
        <v>40534</v>
      </c>
      <c r="G120" s="129">
        <v>62946.38</v>
      </c>
      <c r="H120" s="143">
        <f t="shared" si="54"/>
        <v>155.29279123698623</v>
      </c>
      <c r="I120" s="143">
        <f t="shared" si="55"/>
        <v>282.24342395534785</v>
      </c>
    </row>
    <row r="121" spans="1:9" x14ac:dyDescent="0.25">
      <c r="A121" s="85"/>
      <c r="B121" s="82"/>
      <c r="C121" s="83">
        <v>61</v>
      </c>
      <c r="D121" s="105" t="s">
        <v>127</v>
      </c>
      <c r="E121" s="124">
        <v>5.31</v>
      </c>
      <c r="F121" s="84">
        <v>133</v>
      </c>
      <c r="G121" s="129"/>
      <c r="H121" s="143">
        <f t="shared" si="54"/>
        <v>0</v>
      </c>
      <c r="I121" s="143">
        <f t="shared" si="55"/>
        <v>0</v>
      </c>
    </row>
    <row r="122" spans="1:9" x14ac:dyDescent="0.25">
      <c r="A122" s="86"/>
      <c r="B122" s="87">
        <v>34</v>
      </c>
      <c r="C122" s="86"/>
      <c r="D122" s="45" t="s">
        <v>44</v>
      </c>
      <c r="E122" s="119">
        <f>E123</f>
        <v>1818.6799999999998</v>
      </c>
      <c r="F122" s="92">
        <f t="shared" ref="F122:G122" si="56">F123</f>
        <v>1062</v>
      </c>
      <c r="G122" s="119">
        <f t="shared" si="56"/>
        <v>578.13</v>
      </c>
      <c r="H122" s="140">
        <f>(G122/F122)*100</f>
        <v>54.437853107344637</v>
      </c>
      <c r="I122" s="140">
        <f>(G122/E122)*100</f>
        <v>31.788439967448923</v>
      </c>
    </row>
    <row r="123" spans="1:9" x14ac:dyDescent="0.25">
      <c r="A123" s="62"/>
      <c r="B123" s="63">
        <v>343</v>
      </c>
      <c r="C123" s="62"/>
      <c r="D123" s="43" t="s">
        <v>45</v>
      </c>
      <c r="E123" s="120">
        <f>SUM(E124:E126)</f>
        <v>1818.6799999999998</v>
      </c>
      <c r="F123" s="69">
        <f t="shared" ref="F123" si="57">SUM(F124:F126)</f>
        <v>1062</v>
      </c>
      <c r="G123" s="120">
        <f t="shared" ref="G123" si="58">SUM(G124:G126)</f>
        <v>578.13</v>
      </c>
      <c r="H123" s="141">
        <f>(G123/F123)*100</f>
        <v>54.437853107344637</v>
      </c>
      <c r="I123" s="141">
        <f>(G123/E123)*100</f>
        <v>31.788439967448923</v>
      </c>
    </row>
    <row r="124" spans="1:9" ht="25.5" x14ac:dyDescent="0.25">
      <c r="A124" s="70"/>
      <c r="B124" s="60">
        <v>3431</v>
      </c>
      <c r="C124" s="57"/>
      <c r="D124" s="36" t="s">
        <v>85</v>
      </c>
      <c r="E124" s="130">
        <v>636.82000000000005</v>
      </c>
      <c r="F124" s="11">
        <v>1062</v>
      </c>
      <c r="G124" s="130">
        <v>578.13</v>
      </c>
      <c r="H124" s="142">
        <f t="shared" ref="H124" si="59">(G124/F124)*100</f>
        <v>54.437853107344637</v>
      </c>
      <c r="I124" s="142">
        <f t="shared" ref="I124:I130" si="60">(G124/E124)*100</f>
        <v>90.783894978172782</v>
      </c>
    </row>
    <row r="125" spans="1:9" x14ac:dyDescent="0.25">
      <c r="A125" s="70"/>
      <c r="B125" s="60">
        <v>3432</v>
      </c>
      <c r="C125" s="57"/>
      <c r="D125" s="36" t="s">
        <v>165</v>
      </c>
      <c r="E125" s="130"/>
      <c r="F125" s="11"/>
      <c r="G125" s="130"/>
      <c r="H125" s="142">
        <v>0</v>
      </c>
      <c r="I125" s="142">
        <v>0</v>
      </c>
    </row>
    <row r="126" spans="1:9" x14ac:dyDescent="0.25">
      <c r="A126" s="57"/>
      <c r="B126" s="60">
        <v>3433</v>
      </c>
      <c r="C126" s="57"/>
      <c r="D126" s="36" t="s">
        <v>86</v>
      </c>
      <c r="E126" s="130">
        <v>1181.8599999999999</v>
      </c>
      <c r="F126" s="11"/>
      <c r="G126" s="130"/>
      <c r="H126" s="142">
        <v>0</v>
      </c>
      <c r="I126" s="142">
        <f t="shared" si="60"/>
        <v>0</v>
      </c>
    </row>
    <row r="127" spans="1:9" x14ac:dyDescent="0.25">
      <c r="A127" s="85"/>
      <c r="B127" s="82"/>
      <c r="C127" s="83">
        <v>31</v>
      </c>
      <c r="D127" s="83" t="s">
        <v>28</v>
      </c>
      <c r="E127" s="124">
        <v>0.12</v>
      </c>
      <c r="F127" s="84"/>
      <c r="G127" s="129">
        <v>4.4800000000000004</v>
      </c>
      <c r="H127" s="143">
        <v>0</v>
      </c>
      <c r="I127" s="143">
        <f t="shared" si="60"/>
        <v>3733.3333333333335</v>
      </c>
    </row>
    <row r="128" spans="1:9" x14ac:dyDescent="0.25">
      <c r="A128" s="85"/>
      <c r="B128" s="82"/>
      <c r="C128" s="83">
        <v>44</v>
      </c>
      <c r="D128" s="83" t="s">
        <v>144</v>
      </c>
      <c r="E128" s="124">
        <v>636.70000000000005</v>
      </c>
      <c r="F128" s="84">
        <v>1062</v>
      </c>
      <c r="G128" s="129">
        <v>573.65</v>
      </c>
      <c r="H128" s="143">
        <f t="shared" ref="H128" si="61">(G128/F128)*100</f>
        <v>54.016007532956678</v>
      </c>
      <c r="I128" s="143">
        <f t="shared" si="60"/>
        <v>90.097377100675345</v>
      </c>
    </row>
    <row r="129" spans="1:9" x14ac:dyDescent="0.25">
      <c r="A129" s="85"/>
      <c r="B129" s="82"/>
      <c r="C129" s="83">
        <v>51</v>
      </c>
      <c r="D129" s="83" t="s">
        <v>98</v>
      </c>
      <c r="E129" s="124"/>
      <c r="F129" s="84"/>
      <c r="G129" s="129"/>
      <c r="H129" s="143">
        <v>0</v>
      </c>
      <c r="I129" s="143">
        <v>0</v>
      </c>
    </row>
    <row r="130" spans="1:9" x14ac:dyDescent="0.25">
      <c r="A130" s="85"/>
      <c r="B130" s="82"/>
      <c r="C130" s="83">
        <v>52</v>
      </c>
      <c r="D130" s="83" t="s">
        <v>34</v>
      </c>
      <c r="E130" s="124">
        <v>1181.8599999999999</v>
      </c>
      <c r="F130" s="84"/>
      <c r="G130" s="129"/>
      <c r="H130" s="143">
        <v>0</v>
      </c>
      <c r="I130" s="143">
        <f t="shared" si="60"/>
        <v>0</v>
      </c>
    </row>
    <row r="131" spans="1:9" ht="38.25" x14ac:dyDescent="0.25">
      <c r="A131" s="86"/>
      <c r="B131" s="87">
        <v>37</v>
      </c>
      <c r="C131" s="86"/>
      <c r="D131" s="45" t="s">
        <v>46</v>
      </c>
      <c r="E131" s="119">
        <f>E132</f>
        <v>295.35000000000002</v>
      </c>
      <c r="F131" s="92">
        <f t="shared" ref="F131:G131" si="62">F132</f>
        <v>12476</v>
      </c>
      <c r="G131" s="119">
        <f t="shared" si="62"/>
        <v>452.08</v>
      </c>
      <c r="H131" s="140">
        <f>(G131/F131)*100</f>
        <v>3.6235973068291121</v>
      </c>
      <c r="I131" s="140">
        <f>(G131/E131)*100</f>
        <v>153.06585407144064</v>
      </c>
    </row>
    <row r="132" spans="1:9" ht="25.5" x14ac:dyDescent="0.25">
      <c r="A132" s="62"/>
      <c r="B132" s="63">
        <v>372</v>
      </c>
      <c r="C132" s="62"/>
      <c r="D132" s="43" t="s">
        <v>47</v>
      </c>
      <c r="E132" s="120">
        <f t="shared" ref="E132:G132" si="63">SUM(E133:E134)</f>
        <v>295.35000000000002</v>
      </c>
      <c r="F132" s="69">
        <f t="shared" ref="F132" si="64">SUM(F133:F134)</f>
        <v>12476</v>
      </c>
      <c r="G132" s="120">
        <f t="shared" si="63"/>
        <v>452.08</v>
      </c>
      <c r="H132" s="141">
        <f>(G132/F132)*100</f>
        <v>3.6235973068291121</v>
      </c>
      <c r="I132" s="141">
        <f>(G132/E132)*100</f>
        <v>153.06585407144064</v>
      </c>
    </row>
    <row r="133" spans="1:9" ht="25.5" x14ac:dyDescent="0.25">
      <c r="A133" s="70"/>
      <c r="B133" s="60">
        <v>3721</v>
      </c>
      <c r="C133" s="57"/>
      <c r="D133" s="36" t="s">
        <v>87</v>
      </c>
      <c r="E133" s="130">
        <v>295.35000000000002</v>
      </c>
      <c r="F133" s="11">
        <v>531</v>
      </c>
      <c r="G133" s="130">
        <v>390.56</v>
      </c>
      <c r="H133" s="142">
        <f t="shared" ref="H133:H135" si="65">(G133/F133)*100</f>
        <v>73.551789077212803</v>
      </c>
      <c r="I133" s="142">
        <f t="shared" ref="I133:I135" si="66">(G133/E133)*100</f>
        <v>132.23632977822922</v>
      </c>
    </row>
    <row r="134" spans="1:9" ht="25.5" x14ac:dyDescent="0.25">
      <c r="A134" s="57"/>
      <c r="B134" s="60">
        <v>3722</v>
      </c>
      <c r="C134" s="57"/>
      <c r="D134" s="36" t="s">
        <v>88</v>
      </c>
      <c r="E134" s="130"/>
      <c r="F134" s="11">
        <v>11945</v>
      </c>
      <c r="G134" s="130">
        <v>61.52</v>
      </c>
      <c r="H134" s="142">
        <f t="shared" si="65"/>
        <v>0.51502720803683555</v>
      </c>
      <c r="I134" s="142">
        <v>0</v>
      </c>
    </row>
    <row r="135" spans="1:9" x14ac:dyDescent="0.25">
      <c r="A135" s="85"/>
      <c r="B135" s="82"/>
      <c r="C135" s="83">
        <v>52</v>
      </c>
      <c r="D135" s="83" t="s">
        <v>34</v>
      </c>
      <c r="E135" s="124">
        <v>295.35000000000002</v>
      </c>
      <c r="F135" s="84">
        <v>12476</v>
      </c>
      <c r="G135" s="129">
        <v>447.87</v>
      </c>
      <c r="H135" s="143">
        <f t="shared" si="65"/>
        <v>3.5898525168323183</v>
      </c>
      <c r="I135" s="143">
        <f t="shared" si="66"/>
        <v>151.64042661249363</v>
      </c>
    </row>
    <row r="136" spans="1:9" x14ac:dyDescent="0.25">
      <c r="A136" s="85"/>
      <c r="B136" s="82"/>
      <c r="C136" s="83">
        <v>61</v>
      </c>
      <c r="D136" s="83" t="s">
        <v>127</v>
      </c>
      <c r="E136" s="124"/>
      <c r="F136" s="84"/>
      <c r="G136" s="129">
        <v>4.21</v>
      </c>
      <c r="H136" s="143">
        <v>0</v>
      </c>
      <c r="I136" s="143">
        <v>0</v>
      </c>
    </row>
    <row r="137" spans="1:9" x14ac:dyDescent="0.25">
      <c r="A137" s="99"/>
      <c r="B137" s="96">
        <v>38</v>
      </c>
      <c r="C137" s="97"/>
      <c r="D137" s="100" t="s">
        <v>172</v>
      </c>
      <c r="E137" s="126">
        <f>SUM(E138)</f>
        <v>0</v>
      </c>
      <c r="F137" s="46">
        <f>SUM(F138)</f>
        <v>0</v>
      </c>
      <c r="G137" s="126">
        <f>SUM(G138)</f>
        <v>522.1</v>
      </c>
      <c r="H137" s="140">
        <v>0</v>
      </c>
      <c r="I137" s="140">
        <v>0</v>
      </c>
    </row>
    <row r="138" spans="1:9" x14ac:dyDescent="0.25">
      <c r="A138" s="75"/>
      <c r="B138" s="75">
        <v>381</v>
      </c>
      <c r="C138" s="76"/>
      <c r="D138" s="43" t="s">
        <v>115</v>
      </c>
      <c r="E138" s="120"/>
      <c r="F138" s="69"/>
      <c r="G138" s="120">
        <f>SUM(G139)</f>
        <v>522.1</v>
      </c>
      <c r="H138" s="141">
        <v>0</v>
      </c>
      <c r="I138" s="141">
        <v>0</v>
      </c>
    </row>
    <row r="139" spans="1:9" x14ac:dyDescent="0.25">
      <c r="A139" s="13"/>
      <c r="B139" s="13">
        <v>3812</v>
      </c>
      <c r="C139" s="14"/>
      <c r="D139" s="36" t="s">
        <v>173</v>
      </c>
      <c r="E139" s="122"/>
      <c r="F139" s="10"/>
      <c r="G139" s="122">
        <v>522.1</v>
      </c>
      <c r="H139" s="142">
        <v>0</v>
      </c>
      <c r="I139" s="142">
        <v>0</v>
      </c>
    </row>
    <row r="140" spans="1:9" x14ac:dyDescent="0.25">
      <c r="A140" s="85"/>
      <c r="B140" s="82"/>
      <c r="C140" s="83">
        <v>52</v>
      </c>
      <c r="D140" s="83" t="s">
        <v>34</v>
      </c>
      <c r="E140" s="124"/>
      <c r="F140" s="84"/>
      <c r="G140" s="129">
        <v>522.1</v>
      </c>
      <c r="H140" s="143">
        <v>0</v>
      </c>
      <c r="I140" s="143">
        <v>0</v>
      </c>
    </row>
    <row r="141" spans="1:9" ht="38.25" x14ac:dyDescent="0.25">
      <c r="A141" s="89"/>
      <c r="B141" s="90">
        <v>4</v>
      </c>
      <c r="C141" s="89"/>
      <c r="D141" s="91" t="s">
        <v>36</v>
      </c>
      <c r="E141" s="131">
        <f>E142</f>
        <v>6904.9000000000005</v>
      </c>
      <c r="F141" s="93">
        <f t="shared" ref="F141:G141" si="67">F142</f>
        <v>1725</v>
      </c>
      <c r="G141" s="131">
        <f t="shared" si="67"/>
        <v>20666.57</v>
      </c>
      <c r="H141" s="139">
        <f>(G141/F141)*100</f>
        <v>1198.0620289855071</v>
      </c>
      <c r="I141" s="139">
        <f>(G141/E141)*100</f>
        <v>299.3029587684108</v>
      </c>
    </row>
    <row r="142" spans="1:9" ht="38.25" x14ac:dyDescent="0.25">
      <c r="A142" s="86"/>
      <c r="B142" s="87">
        <v>42</v>
      </c>
      <c r="C142" s="86"/>
      <c r="D142" s="45" t="s">
        <v>36</v>
      </c>
      <c r="E142" s="119">
        <f>SUM(E143,E150)</f>
        <v>6904.9000000000005</v>
      </c>
      <c r="F142" s="92">
        <f t="shared" ref="F142" si="68">SUM(F143,F150)</f>
        <v>1725</v>
      </c>
      <c r="G142" s="119">
        <f t="shared" ref="G142" si="69">SUM(G143,G150)</f>
        <v>20666.57</v>
      </c>
      <c r="H142" s="140">
        <f>(G142/F142)*100</f>
        <v>1198.0620289855071</v>
      </c>
      <c r="I142" s="140">
        <f>(G142/E142)*100</f>
        <v>299.3029587684108</v>
      </c>
    </row>
    <row r="143" spans="1:9" x14ac:dyDescent="0.25">
      <c r="A143" s="62"/>
      <c r="B143" s="63">
        <v>422</v>
      </c>
      <c r="C143" s="62"/>
      <c r="D143" s="43" t="s">
        <v>48</v>
      </c>
      <c r="E143" s="120">
        <f t="shared" ref="E143:G143" si="70">SUM(E144:E149)</f>
        <v>6627.7800000000007</v>
      </c>
      <c r="F143" s="69">
        <f t="shared" ref="F143" si="71">SUM(F144:F149)</f>
        <v>0</v>
      </c>
      <c r="G143" s="120">
        <f t="shared" si="70"/>
        <v>20610.47</v>
      </c>
      <c r="H143" s="141">
        <v>0</v>
      </c>
      <c r="I143" s="141">
        <f>(G143/E143)*100</f>
        <v>310.97094351351433</v>
      </c>
    </row>
    <row r="144" spans="1:9" x14ac:dyDescent="0.25">
      <c r="A144" s="70"/>
      <c r="B144" s="60">
        <v>4221</v>
      </c>
      <c r="C144" s="57"/>
      <c r="D144" s="36" t="s">
        <v>89</v>
      </c>
      <c r="E144" s="130">
        <v>3973.32</v>
      </c>
      <c r="F144" s="11"/>
      <c r="G144" s="130">
        <v>13567.17</v>
      </c>
      <c r="H144" s="142">
        <v>0</v>
      </c>
      <c r="I144" s="142">
        <f t="shared" ref="I144:I149" si="72">(G144/E144)*100</f>
        <v>341.45676663344506</v>
      </c>
    </row>
    <row r="145" spans="1:9" x14ac:dyDescent="0.25">
      <c r="A145" s="57"/>
      <c r="B145" s="60">
        <v>4222</v>
      </c>
      <c r="C145" s="57"/>
      <c r="D145" s="36" t="s">
        <v>90</v>
      </c>
      <c r="E145" s="130"/>
      <c r="F145" s="11"/>
      <c r="G145" s="130"/>
      <c r="H145" s="142">
        <v>0</v>
      </c>
      <c r="I145" s="142">
        <v>0</v>
      </c>
    </row>
    <row r="146" spans="1:9" x14ac:dyDescent="0.25">
      <c r="A146" s="57"/>
      <c r="B146" s="60">
        <v>4223</v>
      </c>
      <c r="C146" s="57"/>
      <c r="D146" s="36" t="s">
        <v>91</v>
      </c>
      <c r="E146" s="130"/>
      <c r="F146" s="11"/>
      <c r="G146" s="130"/>
      <c r="H146" s="142">
        <v>0</v>
      </c>
      <c r="I146" s="142">
        <v>0</v>
      </c>
    </row>
    <row r="147" spans="1:9" x14ac:dyDescent="0.25">
      <c r="A147" s="57"/>
      <c r="B147" s="60">
        <v>4225</v>
      </c>
      <c r="C147" s="57"/>
      <c r="D147" s="36" t="s">
        <v>92</v>
      </c>
      <c r="E147" s="130"/>
      <c r="F147" s="11"/>
      <c r="G147" s="130"/>
      <c r="H147" s="142">
        <v>0</v>
      </c>
      <c r="I147" s="142">
        <v>0</v>
      </c>
    </row>
    <row r="148" spans="1:9" x14ac:dyDescent="0.25">
      <c r="A148" s="57"/>
      <c r="B148" s="60">
        <v>4226</v>
      </c>
      <c r="C148" s="57"/>
      <c r="D148" s="36" t="s">
        <v>93</v>
      </c>
      <c r="E148" s="130"/>
      <c r="F148" s="11"/>
      <c r="G148" s="130"/>
      <c r="H148" s="142">
        <v>0</v>
      </c>
      <c r="I148" s="142">
        <v>0</v>
      </c>
    </row>
    <row r="149" spans="1:9" ht="25.5" x14ac:dyDescent="0.25">
      <c r="A149" s="57"/>
      <c r="B149" s="60">
        <v>4227</v>
      </c>
      <c r="C149" s="57"/>
      <c r="D149" s="36" t="s">
        <v>94</v>
      </c>
      <c r="E149" s="130">
        <v>2654.46</v>
      </c>
      <c r="F149" s="11"/>
      <c r="G149" s="130">
        <v>7043.3</v>
      </c>
      <c r="H149" s="142">
        <v>0</v>
      </c>
      <c r="I149" s="142">
        <f t="shared" si="72"/>
        <v>265.33833623411164</v>
      </c>
    </row>
    <row r="150" spans="1:9" ht="25.5" x14ac:dyDescent="0.25">
      <c r="A150" s="62"/>
      <c r="B150" s="63">
        <v>424</v>
      </c>
      <c r="C150" s="62"/>
      <c r="D150" s="43" t="s">
        <v>49</v>
      </c>
      <c r="E150" s="132">
        <f t="shared" ref="E150:G150" si="73">E151</f>
        <v>277.12</v>
      </c>
      <c r="F150" s="106">
        <f t="shared" si="73"/>
        <v>1725</v>
      </c>
      <c r="G150" s="132">
        <f t="shared" si="73"/>
        <v>56.1</v>
      </c>
      <c r="H150" s="141">
        <f>(G150/F150)*100</f>
        <v>3.2521739130434781</v>
      </c>
      <c r="I150" s="141">
        <f>(G150/E150)*100</f>
        <v>20.243937644341802</v>
      </c>
    </row>
    <row r="151" spans="1:9" x14ac:dyDescent="0.25">
      <c r="A151" s="70"/>
      <c r="B151" s="60">
        <v>4241</v>
      </c>
      <c r="C151" s="57"/>
      <c r="D151" s="36" t="s">
        <v>95</v>
      </c>
      <c r="E151" s="130">
        <v>277.12</v>
      </c>
      <c r="F151" s="11">
        <v>1725</v>
      </c>
      <c r="G151" s="130">
        <v>56.1</v>
      </c>
      <c r="H151" s="142">
        <f>(G151/F151)*100</f>
        <v>3.2521739130434781</v>
      </c>
      <c r="I151" s="142">
        <f t="shared" ref="I151:I155" si="74">(G151/E151)*100</f>
        <v>20.243937644341802</v>
      </c>
    </row>
    <row r="152" spans="1:9" x14ac:dyDescent="0.25">
      <c r="A152" s="85"/>
      <c r="B152" s="82"/>
      <c r="C152" s="83">
        <v>44</v>
      </c>
      <c r="D152" s="83" t="s">
        <v>144</v>
      </c>
      <c r="E152" s="124">
        <v>2479.79</v>
      </c>
      <c r="F152" s="84"/>
      <c r="G152" s="129"/>
      <c r="H152" s="143">
        <v>0</v>
      </c>
      <c r="I152" s="143">
        <f t="shared" si="74"/>
        <v>0</v>
      </c>
    </row>
    <row r="153" spans="1:9" x14ac:dyDescent="0.25">
      <c r="A153" s="82"/>
      <c r="B153" s="82"/>
      <c r="C153" s="83">
        <v>51</v>
      </c>
      <c r="D153" s="83" t="s">
        <v>98</v>
      </c>
      <c r="E153" s="124"/>
      <c r="F153" s="84"/>
      <c r="G153" s="129">
        <v>5476.01</v>
      </c>
      <c r="H153" s="143">
        <v>0</v>
      </c>
      <c r="I153" s="143">
        <v>0</v>
      </c>
    </row>
    <row r="154" spans="1:9" x14ac:dyDescent="0.25">
      <c r="A154" s="82"/>
      <c r="B154" s="82"/>
      <c r="C154" s="83">
        <v>52</v>
      </c>
      <c r="D154" s="83" t="s">
        <v>34</v>
      </c>
      <c r="E154" s="124">
        <v>4345.4799999999996</v>
      </c>
      <c r="F154" s="84">
        <v>1725</v>
      </c>
      <c r="G154" s="129">
        <v>15190.56</v>
      </c>
      <c r="H154" s="143">
        <f t="shared" ref="H154" si="75">(G154/F154)*100</f>
        <v>880.61217391304342</v>
      </c>
      <c r="I154" s="143">
        <f t="shared" si="74"/>
        <v>349.57150878614101</v>
      </c>
    </row>
    <row r="155" spans="1:9" x14ac:dyDescent="0.25">
      <c r="A155" s="85"/>
      <c r="B155" s="82"/>
      <c r="C155" s="83">
        <v>61</v>
      </c>
      <c r="D155" s="83" t="s">
        <v>127</v>
      </c>
      <c r="E155" s="124">
        <v>79.63</v>
      </c>
      <c r="F155" s="84"/>
      <c r="G155" s="129"/>
      <c r="H155" s="143">
        <v>0</v>
      </c>
      <c r="I155" s="143">
        <f t="shared" si="74"/>
        <v>0</v>
      </c>
    </row>
    <row r="156" spans="1:9" x14ac:dyDescent="0.25">
      <c r="A156" s="188" t="s">
        <v>100</v>
      </c>
      <c r="B156" s="189"/>
      <c r="C156" s="189"/>
      <c r="D156" s="190"/>
      <c r="E156" s="131">
        <f>SUM(E64,E141)</f>
        <v>470367.88</v>
      </c>
      <c r="F156" s="93">
        <f>SUM(F64,F141)</f>
        <v>993311</v>
      </c>
      <c r="G156" s="131">
        <f>SUM(G64,G141)</f>
        <v>569668.96</v>
      </c>
      <c r="H156" s="139">
        <f>(G156/F156)*100</f>
        <v>57.350513585372553</v>
      </c>
      <c r="I156" s="139">
        <f>(G156/E156)*100</f>
        <v>121.1113650022191</v>
      </c>
    </row>
  </sheetData>
  <mergeCells count="6">
    <mergeCell ref="A156:D156"/>
    <mergeCell ref="A7:I7"/>
    <mergeCell ref="A61:I61"/>
    <mergeCell ref="A1:I1"/>
    <mergeCell ref="A3:I3"/>
    <mergeCell ref="A5:I5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9"/>
  <sheetViews>
    <sheetView topLeftCell="A228" zoomScaleNormal="100" workbookViewId="0">
      <selection activeCell="J611" sqref="J611"/>
    </sheetView>
  </sheetViews>
  <sheetFormatPr defaultRowHeight="15" x14ac:dyDescent="0.25"/>
  <cols>
    <col min="1" max="1" width="7.42578125" bestFit="1" customWidth="1"/>
    <col min="2" max="2" width="8.42578125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171" t="s">
        <v>168</v>
      </c>
      <c r="B1" s="171"/>
      <c r="C1" s="171"/>
      <c r="D1" s="171"/>
      <c r="E1" s="171"/>
      <c r="F1" s="171"/>
      <c r="G1" s="171"/>
      <c r="H1" s="171"/>
      <c r="I1" s="171"/>
    </row>
    <row r="2" spans="1:9" ht="18" x14ac:dyDescent="0.25">
      <c r="A2" s="5"/>
      <c r="B2" s="5"/>
      <c r="C2" s="5"/>
      <c r="D2" s="5"/>
      <c r="E2" s="5"/>
      <c r="F2" s="5"/>
      <c r="G2" s="5"/>
      <c r="H2" s="5"/>
      <c r="I2" s="6"/>
    </row>
    <row r="3" spans="1:9" ht="18" customHeight="1" x14ac:dyDescent="0.25">
      <c r="A3" s="171" t="s">
        <v>23</v>
      </c>
      <c r="B3" s="172"/>
      <c r="C3" s="172"/>
      <c r="D3" s="172"/>
      <c r="E3" s="172"/>
      <c r="F3" s="172"/>
      <c r="G3" s="172"/>
      <c r="H3" s="172"/>
      <c r="I3" s="172"/>
    </row>
    <row r="4" spans="1:9" ht="18" x14ac:dyDescent="0.25">
      <c r="A4" s="5"/>
      <c r="B4" s="5"/>
      <c r="C4" s="5"/>
      <c r="D4" s="5"/>
      <c r="E4" s="5"/>
      <c r="F4" s="5"/>
      <c r="G4" s="5"/>
      <c r="H4" s="5"/>
      <c r="I4" s="6"/>
    </row>
    <row r="5" spans="1:9" ht="38.25" x14ac:dyDescent="0.25">
      <c r="A5" s="212" t="s">
        <v>25</v>
      </c>
      <c r="B5" s="213"/>
      <c r="C5" s="214"/>
      <c r="D5" s="20" t="s">
        <v>26</v>
      </c>
      <c r="E5" s="20" t="s">
        <v>167</v>
      </c>
      <c r="F5" s="20" t="s">
        <v>97</v>
      </c>
      <c r="G5" s="20" t="s">
        <v>166</v>
      </c>
      <c r="H5" s="138" t="s">
        <v>181</v>
      </c>
      <c r="I5" s="138" t="s">
        <v>182</v>
      </c>
    </row>
    <row r="6" spans="1:9" x14ac:dyDescent="0.25">
      <c r="A6" s="209" t="s">
        <v>122</v>
      </c>
      <c r="B6" s="210"/>
      <c r="C6" s="211"/>
      <c r="D6" s="23" t="s">
        <v>123</v>
      </c>
      <c r="E6" s="10"/>
      <c r="F6" s="10"/>
      <c r="G6" s="10"/>
      <c r="H6" s="10"/>
      <c r="I6" s="10"/>
    </row>
    <row r="7" spans="1:9" x14ac:dyDescent="0.25">
      <c r="A7" s="209" t="s">
        <v>154</v>
      </c>
      <c r="B7" s="210"/>
      <c r="C7" s="211"/>
      <c r="D7" s="23" t="s">
        <v>155</v>
      </c>
      <c r="E7" s="10"/>
      <c r="F7" s="10"/>
      <c r="G7" s="10"/>
      <c r="H7" s="10"/>
      <c r="I7" s="10"/>
    </row>
    <row r="8" spans="1:9" x14ac:dyDescent="0.25">
      <c r="A8" s="203" t="s">
        <v>143</v>
      </c>
      <c r="B8" s="204"/>
      <c r="C8" s="205"/>
      <c r="D8" s="35" t="s">
        <v>157</v>
      </c>
      <c r="E8" s="10"/>
      <c r="F8" s="10"/>
      <c r="G8" s="10"/>
      <c r="H8" s="10"/>
      <c r="I8" s="10"/>
    </row>
    <row r="9" spans="1:9" x14ac:dyDescent="0.25">
      <c r="A9" s="206">
        <v>3</v>
      </c>
      <c r="B9" s="207"/>
      <c r="C9" s="208"/>
      <c r="D9" s="53" t="s">
        <v>21</v>
      </c>
      <c r="E9" s="118">
        <f>SUM(E10+E44+E48)</f>
        <v>29735.519999999997</v>
      </c>
      <c r="F9" s="54">
        <f t="shared" ref="F9:G9" si="0">SUM(F10+F44+F48)</f>
        <v>57204</v>
      </c>
      <c r="G9" s="118">
        <f t="shared" si="0"/>
        <v>38922.779999999992</v>
      </c>
      <c r="H9" s="139">
        <f>(G9/F9)*100</f>
        <v>68.042059995804465</v>
      </c>
      <c r="I9" s="139">
        <f>(G9/E9)*100</f>
        <v>130.89658428707486</v>
      </c>
    </row>
    <row r="10" spans="1:9" x14ac:dyDescent="0.25">
      <c r="A10" s="194">
        <v>32</v>
      </c>
      <c r="B10" s="195"/>
      <c r="C10" s="196"/>
      <c r="D10" s="45" t="s">
        <v>27</v>
      </c>
      <c r="E10" s="126">
        <f>SUM(E11+E16+E24+E34+E36)</f>
        <v>29098.819999999996</v>
      </c>
      <c r="F10" s="46">
        <f>SUM(F11+F16+F24+F34+F36)</f>
        <v>56142</v>
      </c>
      <c r="G10" s="126">
        <f>SUM(G11+G16+G24+G34+G36)</f>
        <v>38349.12999999999</v>
      </c>
      <c r="H10" s="146">
        <f>(G10/F10)*100</f>
        <v>68.307381283174777</v>
      </c>
      <c r="I10" s="146">
        <f>(G10/E10)*100</f>
        <v>131.78929592333984</v>
      </c>
    </row>
    <row r="11" spans="1:9" ht="14.25" customHeight="1" x14ac:dyDescent="0.25">
      <c r="A11" s="40">
        <v>321</v>
      </c>
      <c r="B11" s="41"/>
      <c r="C11" s="42"/>
      <c r="D11" s="43" t="s">
        <v>40</v>
      </c>
      <c r="E11" s="134">
        <f t="shared" ref="E11:G11" si="1">SUM(E12:E15)</f>
        <v>1639.75</v>
      </c>
      <c r="F11" s="44">
        <v>4247</v>
      </c>
      <c r="G11" s="134">
        <f t="shared" si="1"/>
        <v>3340.5</v>
      </c>
      <c r="H11" s="147">
        <f>(G11/F11)*100</f>
        <v>78.655521544619731</v>
      </c>
      <c r="I11" s="147">
        <f>(G11/E11)*100</f>
        <v>203.72007928037812</v>
      </c>
    </row>
    <row r="12" spans="1:9" x14ac:dyDescent="0.25">
      <c r="A12" s="37">
        <v>3211</v>
      </c>
      <c r="B12" s="38"/>
      <c r="C12" s="39"/>
      <c r="D12" s="36" t="s">
        <v>57</v>
      </c>
      <c r="E12" s="122">
        <v>1315.51</v>
      </c>
      <c r="F12" s="10">
        <v>3185</v>
      </c>
      <c r="G12" s="122">
        <v>2929.9</v>
      </c>
      <c r="H12" s="148">
        <f>(G12/F12)*100</f>
        <v>91.99058084772372</v>
      </c>
      <c r="I12" s="148">
        <f>(G12/E12)*100</f>
        <v>222.71970566548336</v>
      </c>
    </row>
    <row r="13" spans="1:9" ht="25.5" x14ac:dyDescent="0.25">
      <c r="A13" s="37">
        <v>3212</v>
      </c>
      <c r="B13" s="38"/>
      <c r="C13" s="39"/>
      <c r="D13" s="36" t="s">
        <v>58</v>
      </c>
      <c r="E13" s="122"/>
      <c r="F13" s="10"/>
      <c r="G13" s="122"/>
      <c r="H13" s="148">
        <v>0</v>
      </c>
      <c r="I13" s="148">
        <v>0</v>
      </c>
    </row>
    <row r="14" spans="1:9" x14ac:dyDescent="0.25">
      <c r="A14" s="37">
        <v>3213</v>
      </c>
      <c r="B14" s="38"/>
      <c r="C14" s="39"/>
      <c r="D14" s="36" t="s">
        <v>59</v>
      </c>
      <c r="E14" s="122">
        <v>203.73</v>
      </c>
      <c r="F14" s="10">
        <v>796</v>
      </c>
      <c r="G14" s="122">
        <v>285</v>
      </c>
      <c r="H14" s="148">
        <f t="shared" ref="H14:H15" si="2">(G14/F14)*100</f>
        <v>35.804020100502512</v>
      </c>
      <c r="I14" s="148">
        <f t="shared" ref="I14:I15" si="3">(G14/E14)*100</f>
        <v>139.89103224856427</v>
      </c>
    </row>
    <row r="15" spans="1:9" ht="25.5" x14ac:dyDescent="0.25">
      <c r="A15" s="37">
        <v>3214</v>
      </c>
      <c r="B15" s="38"/>
      <c r="C15" s="39"/>
      <c r="D15" s="36" t="s">
        <v>60</v>
      </c>
      <c r="E15" s="122">
        <v>120.51</v>
      </c>
      <c r="F15" s="10">
        <v>265</v>
      </c>
      <c r="G15" s="122">
        <v>125.6</v>
      </c>
      <c r="H15" s="148">
        <f t="shared" si="2"/>
        <v>47.39622641509434</v>
      </c>
      <c r="I15" s="148">
        <f t="shared" si="3"/>
        <v>104.22371587420129</v>
      </c>
    </row>
    <row r="16" spans="1:9" x14ac:dyDescent="0.25">
      <c r="A16" s="40">
        <v>322</v>
      </c>
      <c r="B16" s="41"/>
      <c r="C16" s="42"/>
      <c r="D16" s="43" t="s">
        <v>41</v>
      </c>
      <c r="E16" s="134">
        <f t="shared" ref="E16:G16" si="4">SUM(E17:E23)</f>
        <v>20407.309999999998</v>
      </c>
      <c r="F16" s="44">
        <v>39618</v>
      </c>
      <c r="G16" s="134">
        <f t="shared" si="4"/>
        <v>23276.189999999995</v>
      </c>
      <c r="H16" s="147">
        <f>(G16/F16)*100</f>
        <v>58.751552324700882</v>
      </c>
      <c r="I16" s="147">
        <f>(G16/E16)*100</f>
        <v>114.05809976915134</v>
      </c>
    </row>
    <row r="17" spans="1:9" ht="25.5" x14ac:dyDescent="0.25">
      <c r="A17" s="37">
        <v>3221</v>
      </c>
      <c r="B17" s="38"/>
      <c r="C17" s="39"/>
      <c r="D17" s="36" t="s">
        <v>61</v>
      </c>
      <c r="E17" s="122">
        <v>3904.14</v>
      </c>
      <c r="F17" s="10">
        <v>6636</v>
      </c>
      <c r="G17" s="122">
        <v>4488.16</v>
      </c>
      <c r="H17" s="148">
        <f t="shared" ref="H17:H23" si="5">(G17/F17)*100</f>
        <v>67.633514165159738</v>
      </c>
      <c r="I17" s="148">
        <f t="shared" ref="I17:I21" si="6">(G17/E17)*100</f>
        <v>114.95899224925337</v>
      </c>
    </row>
    <row r="18" spans="1:9" x14ac:dyDescent="0.25">
      <c r="A18" s="37">
        <v>3222</v>
      </c>
      <c r="B18" s="38"/>
      <c r="C18" s="39"/>
      <c r="D18" s="36" t="s">
        <v>62</v>
      </c>
      <c r="E18" s="122"/>
      <c r="F18" s="10"/>
      <c r="G18" s="122"/>
      <c r="H18" s="148">
        <v>0</v>
      </c>
      <c r="I18" s="148">
        <v>0</v>
      </c>
    </row>
    <row r="19" spans="1:9" x14ac:dyDescent="0.25">
      <c r="A19" s="37">
        <v>3223</v>
      </c>
      <c r="B19" s="38"/>
      <c r="C19" s="39"/>
      <c r="D19" s="36" t="s">
        <v>63</v>
      </c>
      <c r="E19" s="122">
        <v>13732.23</v>
      </c>
      <c r="F19" s="10">
        <v>30261</v>
      </c>
      <c r="G19" s="122">
        <v>17775.169999999998</v>
      </c>
      <c r="H19" s="148">
        <f t="shared" si="5"/>
        <v>58.739532731899132</v>
      </c>
      <c r="I19" s="148">
        <f t="shared" si="6"/>
        <v>129.44124879935742</v>
      </c>
    </row>
    <row r="20" spans="1:9" ht="25.5" x14ac:dyDescent="0.25">
      <c r="A20" s="37">
        <v>3224</v>
      </c>
      <c r="B20" s="38"/>
      <c r="C20" s="39"/>
      <c r="D20" s="36" t="s">
        <v>64</v>
      </c>
      <c r="E20" s="122">
        <v>1293.1199999999999</v>
      </c>
      <c r="F20" s="10">
        <v>1593</v>
      </c>
      <c r="G20" s="122">
        <v>883.42</v>
      </c>
      <c r="H20" s="148">
        <f t="shared" si="5"/>
        <v>55.456371625863142</v>
      </c>
      <c r="I20" s="148">
        <f t="shared" si="6"/>
        <v>68.316938876515721</v>
      </c>
    </row>
    <row r="21" spans="1:9" x14ac:dyDescent="0.25">
      <c r="A21" s="37">
        <v>3225</v>
      </c>
      <c r="B21" s="38"/>
      <c r="C21" s="39"/>
      <c r="D21" s="36" t="s">
        <v>65</v>
      </c>
      <c r="E21" s="122">
        <v>1477.82</v>
      </c>
      <c r="F21" s="10">
        <v>664</v>
      </c>
      <c r="G21" s="122">
        <v>129.44</v>
      </c>
      <c r="H21" s="148">
        <f t="shared" si="5"/>
        <v>19.493975903614459</v>
      </c>
      <c r="I21" s="148">
        <f t="shared" si="6"/>
        <v>8.7588474915754286</v>
      </c>
    </row>
    <row r="22" spans="1:9" ht="25.5" x14ac:dyDescent="0.25">
      <c r="A22" s="37">
        <v>3226</v>
      </c>
      <c r="B22" s="38"/>
      <c r="C22" s="39"/>
      <c r="D22" s="36" t="s">
        <v>66</v>
      </c>
      <c r="E22" s="122"/>
      <c r="F22" s="10"/>
      <c r="G22" s="122"/>
      <c r="H22" s="148">
        <v>0</v>
      </c>
      <c r="I22" s="148">
        <v>0</v>
      </c>
    </row>
    <row r="23" spans="1:9" ht="25.5" x14ac:dyDescent="0.25">
      <c r="A23" s="37">
        <v>3227</v>
      </c>
      <c r="B23" s="38"/>
      <c r="C23" s="39"/>
      <c r="D23" s="36" t="s">
        <v>67</v>
      </c>
      <c r="E23" s="122"/>
      <c r="F23" s="10">
        <v>465</v>
      </c>
      <c r="G23" s="122"/>
      <c r="H23" s="148">
        <f t="shared" si="5"/>
        <v>0</v>
      </c>
      <c r="I23" s="148">
        <v>0</v>
      </c>
    </row>
    <row r="24" spans="1:9" x14ac:dyDescent="0.25">
      <c r="A24" s="40">
        <v>323</v>
      </c>
      <c r="B24" s="41"/>
      <c r="C24" s="42"/>
      <c r="D24" s="43" t="s">
        <v>42</v>
      </c>
      <c r="E24" s="134">
        <f t="shared" ref="E24:G24" si="7">SUM(E25:E33)</f>
        <v>6305.6599999999989</v>
      </c>
      <c r="F24" s="44">
        <v>10976</v>
      </c>
      <c r="G24" s="134">
        <f t="shared" si="7"/>
        <v>10843.589999999998</v>
      </c>
      <c r="H24" s="147">
        <f>(G24/F24)*100</f>
        <v>98.793640670553913</v>
      </c>
      <c r="I24" s="147">
        <f>(G24/E24)*100</f>
        <v>171.96597977055535</v>
      </c>
    </row>
    <row r="25" spans="1:9" x14ac:dyDescent="0.25">
      <c r="A25" s="37">
        <v>3231</v>
      </c>
      <c r="B25" s="38"/>
      <c r="C25" s="39"/>
      <c r="D25" s="36" t="s">
        <v>68</v>
      </c>
      <c r="E25" s="122">
        <v>656.93</v>
      </c>
      <c r="F25" s="10">
        <v>1261</v>
      </c>
      <c r="G25" s="122">
        <v>703.4</v>
      </c>
      <c r="H25" s="148">
        <f t="shared" ref="H25:H33" si="8">(G25/F25)*100</f>
        <v>55.781126090404442</v>
      </c>
      <c r="I25" s="148">
        <f t="shared" ref="I25:I33" si="9">(G25/E25)*100</f>
        <v>107.07381303944103</v>
      </c>
    </row>
    <row r="26" spans="1:9" ht="25.5" x14ac:dyDescent="0.25">
      <c r="A26" s="37">
        <v>3232</v>
      </c>
      <c r="B26" s="38"/>
      <c r="C26" s="39"/>
      <c r="D26" s="36" t="s">
        <v>69</v>
      </c>
      <c r="E26" s="122">
        <v>1625.17</v>
      </c>
      <c r="F26" s="10">
        <v>2608</v>
      </c>
      <c r="G26" s="122">
        <v>4210.93</v>
      </c>
      <c r="H26" s="148">
        <f t="shared" si="8"/>
        <v>161.46203987730064</v>
      </c>
      <c r="I26" s="148">
        <f t="shared" si="9"/>
        <v>259.10704726274793</v>
      </c>
    </row>
    <row r="27" spans="1:9" x14ac:dyDescent="0.25">
      <c r="A27" s="37">
        <v>3233</v>
      </c>
      <c r="B27" s="38"/>
      <c r="C27" s="39"/>
      <c r="D27" s="36" t="s">
        <v>70</v>
      </c>
      <c r="E27" s="122">
        <v>63.71</v>
      </c>
      <c r="F27" s="10">
        <v>126</v>
      </c>
      <c r="G27" s="122">
        <v>63.72</v>
      </c>
      <c r="H27" s="148">
        <f t="shared" si="8"/>
        <v>50.571428571428569</v>
      </c>
      <c r="I27" s="148">
        <f t="shared" si="9"/>
        <v>100.01569612305761</v>
      </c>
    </row>
    <row r="28" spans="1:9" x14ac:dyDescent="0.25">
      <c r="A28" s="37">
        <v>3234</v>
      </c>
      <c r="B28" s="38"/>
      <c r="C28" s="39"/>
      <c r="D28" s="36" t="s">
        <v>71</v>
      </c>
      <c r="E28" s="122">
        <v>1404.12</v>
      </c>
      <c r="F28" s="10">
        <v>2840</v>
      </c>
      <c r="G28" s="122">
        <v>1889.1</v>
      </c>
      <c r="H28" s="148">
        <f t="shared" si="8"/>
        <v>66.517605633802816</v>
      </c>
      <c r="I28" s="148">
        <f t="shared" si="9"/>
        <v>134.53978292453635</v>
      </c>
    </row>
    <row r="29" spans="1:9" x14ac:dyDescent="0.25">
      <c r="A29" s="37">
        <v>3235</v>
      </c>
      <c r="B29" s="38"/>
      <c r="C29" s="39"/>
      <c r="D29" s="36" t="s">
        <v>72</v>
      </c>
      <c r="E29" s="122">
        <v>720.21</v>
      </c>
      <c r="F29" s="10">
        <v>1526</v>
      </c>
      <c r="G29" s="122">
        <v>832.32</v>
      </c>
      <c r="H29" s="148">
        <f t="shared" si="8"/>
        <v>54.542595019659245</v>
      </c>
      <c r="I29" s="148">
        <f t="shared" si="9"/>
        <v>115.5662931644937</v>
      </c>
    </row>
    <row r="30" spans="1:9" x14ac:dyDescent="0.25">
      <c r="A30" s="37">
        <v>3236</v>
      </c>
      <c r="B30" s="38"/>
      <c r="C30" s="39"/>
      <c r="D30" s="36" t="s">
        <v>73</v>
      </c>
      <c r="E30" s="122">
        <v>620.42999999999995</v>
      </c>
      <c r="F30" s="10">
        <v>796</v>
      </c>
      <c r="G30" s="122">
        <v>1733.25</v>
      </c>
      <c r="H30" s="148">
        <f t="shared" si="8"/>
        <v>217.74497487437188</v>
      </c>
      <c r="I30" s="148">
        <f t="shared" si="9"/>
        <v>279.36270006285963</v>
      </c>
    </row>
    <row r="31" spans="1:9" x14ac:dyDescent="0.25">
      <c r="A31" s="37">
        <v>3237</v>
      </c>
      <c r="B31" s="38"/>
      <c r="C31" s="39"/>
      <c r="D31" s="36" t="s">
        <v>74</v>
      </c>
      <c r="E31" s="122">
        <v>121.94</v>
      </c>
      <c r="F31" s="10">
        <v>265</v>
      </c>
      <c r="G31" s="122">
        <v>275.23</v>
      </c>
      <c r="H31" s="148">
        <f t="shared" si="8"/>
        <v>103.86037735849057</v>
      </c>
      <c r="I31" s="148">
        <f t="shared" si="9"/>
        <v>225.70936526160409</v>
      </c>
    </row>
    <row r="32" spans="1:9" x14ac:dyDescent="0.25">
      <c r="A32" s="37">
        <v>3238</v>
      </c>
      <c r="B32" s="38"/>
      <c r="C32" s="39"/>
      <c r="D32" s="36" t="s">
        <v>75</v>
      </c>
      <c r="E32" s="122">
        <v>917.45</v>
      </c>
      <c r="F32" s="10">
        <v>1221</v>
      </c>
      <c r="G32" s="122">
        <v>904.14</v>
      </c>
      <c r="H32" s="148">
        <f t="shared" si="8"/>
        <v>74.04914004914005</v>
      </c>
      <c r="I32" s="148">
        <f t="shared" si="9"/>
        <v>98.549239740585321</v>
      </c>
    </row>
    <row r="33" spans="1:9" x14ac:dyDescent="0.25">
      <c r="A33" s="37">
        <v>3239</v>
      </c>
      <c r="B33" s="38"/>
      <c r="C33" s="39"/>
      <c r="D33" s="36" t="s">
        <v>76</v>
      </c>
      <c r="E33" s="122">
        <v>175.7</v>
      </c>
      <c r="F33" s="10">
        <v>332</v>
      </c>
      <c r="G33" s="122">
        <v>231.5</v>
      </c>
      <c r="H33" s="148">
        <f t="shared" si="8"/>
        <v>69.728915662650607</v>
      </c>
      <c r="I33" s="148">
        <f t="shared" si="9"/>
        <v>131.75867956744452</v>
      </c>
    </row>
    <row r="34" spans="1:9" ht="25.5" x14ac:dyDescent="0.25">
      <c r="A34" s="40">
        <v>324</v>
      </c>
      <c r="B34" s="41"/>
      <c r="C34" s="42"/>
      <c r="D34" s="43" t="s">
        <v>77</v>
      </c>
      <c r="E34" s="134">
        <f t="shared" ref="E34:G34" si="10">E35</f>
        <v>0</v>
      </c>
      <c r="F34" s="44">
        <f t="shared" si="10"/>
        <v>0</v>
      </c>
      <c r="G34" s="134">
        <f t="shared" si="10"/>
        <v>80</v>
      </c>
      <c r="H34" s="147">
        <v>0</v>
      </c>
      <c r="I34" s="147">
        <v>0</v>
      </c>
    </row>
    <row r="35" spans="1:9" ht="25.5" x14ac:dyDescent="0.25">
      <c r="A35" s="37">
        <v>3241</v>
      </c>
      <c r="B35" s="38"/>
      <c r="C35" s="39"/>
      <c r="D35" s="36" t="s">
        <v>99</v>
      </c>
      <c r="E35" s="122"/>
      <c r="F35" s="10"/>
      <c r="G35" s="122">
        <v>80</v>
      </c>
      <c r="H35" s="148">
        <v>0</v>
      </c>
      <c r="I35" s="148">
        <v>0</v>
      </c>
    </row>
    <row r="36" spans="1:9" ht="25.5" x14ac:dyDescent="0.25">
      <c r="A36" s="40">
        <v>329</v>
      </c>
      <c r="B36" s="41"/>
      <c r="C36" s="42"/>
      <c r="D36" s="43" t="s">
        <v>78</v>
      </c>
      <c r="E36" s="134">
        <f t="shared" ref="E36:G36" si="11">SUM(E37:E43)</f>
        <v>746.1</v>
      </c>
      <c r="F36" s="44">
        <f t="shared" si="11"/>
        <v>1301</v>
      </c>
      <c r="G36" s="134">
        <f t="shared" si="11"/>
        <v>808.85</v>
      </c>
      <c r="H36" s="147">
        <f>(G36/F36)*100</f>
        <v>62.171406610299776</v>
      </c>
      <c r="I36" s="147">
        <f>(G36/E36)*100</f>
        <v>108.41040075056962</v>
      </c>
    </row>
    <row r="37" spans="1:9" ht="38.25" x14ac:dyDescent="0.25">
      <c r="A37" s="37">
        <v>3291</v>
      </c>
      <c r="B37" s="38"/>
      <c r="C37" s="39"/>
      <c r="D37" s="36" t="s">
        <v>79</v>
      </c>
      <c r="E37" s="122"/>
      <c r="F37" s="10"/>
      <c r="G37" s="122"/>
      <c r="H37" s="148">
        <v>0</v>
      </c>
      <c r="I37" s="148">
        <v>0</v>
      </c>
    </row>
    <row r="38" spans="1:9" x14ac:dyDescent="0.25">
      <c r="A38" s="37">
        <v>3292</v>
      </c>
      <c r="B38" s="38"/>
      <c r="C38" s="39"/>
      <c r="D38" s="36" t="s">
        <v>80</v>
      </c>
      <c r="E38" s="122"/>
      <c r="F38" s="10"/>
      <c r="G38" s="122"/>
      <c r="H38" s="148">
        <v>0</v>
      </c>
      <c r="I38" s="148">
        <v>0</v>
      </c>
    </row>
    <row r="39" spans="1:9" x14ac:dyDescent="0.25">
      <c r="A39" s="37">
        <v>3293</v>
      </c>
      <c r="B39" s="38"/>
      <c r="C39" s="39"/>
      <c r="D39" s="36" t="s">
        <v>81</v>
      </c>
      <c r="E39" s="122">
        <v>143.82</v>
      </c>
      <c r="F39" s="10">
        <v>199</v>
      </c>
      <c r="G39" s="122">
        <v>59.81</v>
      </c>
      <c r="H39" s="148">
        <f t="shared" ref="H39:H43" si="12">(G39/F39)*100</f>
        <v>30.05527638190955</v>
      </c>
      <c r="I39" s="148">
        <f t="shared" ref="I39:I43" si="13">(G39/E39)*100</f>
        <v>41.586705604227511</v>
      </c>
    </row>
    <row r="40" spans="1:9" x14ac:dyDescent="0.25">
      <c r="A40" s="37">
        <v>3294</v>
      </c>
      <c r="B40" s="38"/>
      <c r="C40" s="39"/>
      <c r="D40" s="36" t="s">
        <v>82</v>
      </c>
      <c r="E40" s="122">
        <v>106.18</v>
      </c>
      <c r="F40" s="10">
        <v>173</v>
      </c>
      <c r="G40" s="122">
        <v>108.09</v>
      </c>
      <c r="H40" s="148">
        <f t="shared" si="12"/>
        <v>62.479768786127167</v>
      </c>
      <c r="I40" s="148">
        <f t="shared" si="13"/>
        <v>101.79883217178376</v>
      </c>
    </row>
    <row r="41" spans="1:9" x14ac:dyDescent="0.25">
      <c r="A41" s="37">
        <v>3295</v>
      </c>
      <c r="B41" s="38"/>
      <c r="C41" s="39"/>
      <c r="D41" s="36" t="s">
        <v>83</v>
      </c>
      <c r="E41" s="122"/>
      <c r="F41" s="10">
        <v>66</v>
      </c>
      <c r="G41" s="122"/>
      <c r="H41" s="148">
        <f t="shared" si="12"/>
        <v>0</v>
      </c>
      <c r="I41" s="148">
        <v>0</v>
      </c>
    </row>
    <row r="42" spans="1:9" x14ac:dyDescent="0.25">
      <c r="A42" s="37">
        <v>3296</v>
      </c>
      <c r="B42" s="38"/>
      <c r="C42" s="39"/>
      <c r="D42" s="36" t="s">
        <v>84</v>
      </c>
      <c r="E42" s="122"/>
      <c r="F42" s="10"/>
      <c r="G42" s="122"/>
      <c r="H42" s="148">
        <v>0</v>
      </c>
      <c r="I42" s="148">
        <v>0</v>
      </c>
    </row>
    <row r="43" spans="1:9" ht="25.5" x14ac:dyDescent="0.25">
      <c r="A43" s="37">
        <v>3299</v>
      </c>
      <c r="B43" s="38"/>
      <c r="C43" s="39"/>
      <c r="D43" s="36" t="s">
        <v>43</v>
      </c>
      <c r="E43" s="122">
        <v>496.1</v>
      </c>
      <c r="F43" s="10">
        <v>863</v>
      </c>
      <c r="G43" s="122">
        <v>640.95000000000005</v>
      </c>
      <c r="H43" s="148">
        <f t="shared" si="12"/>
        <v>74.269988412514493</v>
      </c>
      <c r="I43" s="148">
        <f t="shared" si="13"/>
        <v>129.19774239064705</v>
      </c>
    </row>
    <row r="44" spans="1:9" x14ac:dyDescent="0.25">
      <c r="A44" s="47">
        <v>34</v>
      </c>
      <c r="B44" s="48"/>
      <c r="C44" s="49"/>
      <c r="D44" s="45" t="s">
        <v>44</v>
      </c>
      <c r="E44" s="126">
        <f>SUM(E45)</f>
        <v>636.70000000000005</v>
      </c>
      <c r="F44" s="46">
        <f>SUM(F45)</f>
        <v>1062</v>
      </c>
      <c r="G44" s="126">
        <f>SUM(G45)</f>
        <v>573.65</v>
      </c>
      <c r="H44" s="146">
        <f>(G44/F44)*100</f>
        <v>54.016007532956678</v>
      </c>
      <c r="I44" s="146">
        <f>(G44/E44)*100</f>
        <v>90.097377100675345</v>
      </c>
    </row>
    <row r="45" spans="1:9" x14ac:dyDescent="0.25">
      <c r="A45" s="40">
        <v>343</v>
      </c>
      <c r="B45" s="41"/>
      <c r="C45" s="42"/>
      <c r="D45" s="43" t="s">
        <v>45</v>
      </c>
      <c r="E45" s="134">
        <f t="shared" ref="E45:G45" si="14">SUM(E46:E47)</f>
        <v>636.70000000000005</v>
      </c>
      <c r="F45" s="44">
        <f t="shared" si="14"/>
        <v>1062</v>
      </c>
      <c r="G45" s="134">
        <f t="shared" si="14"/>
        <v>573.65</v>
      </c>
      <c r="H45" s="147">
        <f>(G45/F45)*100</f>
        <v>54.016007532956678</v>
      </c>
      <c r="I45" s="147">
        <f>(G45/E45)*100</f>
        <v>90.097377100675345</v>
      </c>
    </row>
    <row r="46" spans="1:9" ht="25.5" x14ac:dyDescent="0.25">
      <c r="A46" s="37">
        <v>3431</v>
      </c>
      <c r="B46" s="38"/>
      <c r="C46" s="39"/>
      <c r="D46" s="36" t="s">
        <v>85</v>
      </c>
      <c r="E46" s="122">
        <v>636.70000000000005</v>
      </c>
      <c r="F46" s="10">
        <v>1062</v>
      </c>
      <c r="G46" s="122">
        <v>573.65</v>
      </c>
      <c r="H46" s="148">
        <f t="shared" ref="H46" si="15">(G46/F46)*100</f>
        <v>54.016007532956678</v>
      </c>
      <c r="I46" s="148">
        <f t="shared" ref="I46" si="16">(G46/E46)*100</f>
        <v>90.097377100675345</v>
      </c>
    </row>
    <row r="47" spans="1:9" x14ac:dyDescent="0.25">
      <c r="A47" s="37">
        <v>3433</v>
      </c>
      <c r="B47" s="38"/>
      <c r="C47" s="39"/>
      <c r="D47" s="36" t="s">
        <v>86</v>
      </c>
      <c r="E47" s="122"/>
      <c r="F47" s="10"/>
      <c r="G47" s="122"/>
      <c r="H47" s="148">
        <v>0</v>
      </c>
      <c r="I47" s="148">
        <v>0</v>
      </c>
    </row>
    <row r="48" spans="1:9" ht="38.25" x14ac:dyDescent="0.25">
      <c r="A48" s="47">
        <v>37</v>
      </c>
      <c r="B48" s="48"/>
      <c r="C48" s="49"/>
      <c r="D48" s="45" t="s">
        <v>46</v>
      </c>
      <c r="E48" s="126">
        <f t="shared" ref="E48:G48" si="17">SUM(E49)</f>
        <v>0</v>
      </c>
      <c r="F48" s="46">
        <f t="shared" si="17"/>
        <v>0</v>
      </c>
      <c r="G48" s="126">
        <f t="shared" si="17"/>
        <v>0</v>
      </c>
      <c r="H48" s="146">
        <v>0</v>
      </c>
      <c r="I48" s="146">
        <v>0</v>
      </c>
    </row>
    <row r="49" spans="1:9" ht="25.5" x14ac:dyDescent="0.25">
      <c r="A49" s="40">
        <v>372</v>
      </c>
      <c r="B49" s="41"/>
      <c r="C49" s="42"/>
      <c r="D49" s="43" t="s">
        <v>47</v>
      </c>
      <c r="E49" s="134">
        <f>SUM(E50:E51)</f>
        <v>0</v>
      </c>
      <c r="F49" s="44">
        <f>SUM(F50:F51)</f>
        <v>0</v>
      </c>
      <c r="G49" s="134">
        <f t="shared" ref="G49" si="18">SUM(G50:G51)</f>
        <v>0</v>
      </c>
      <c r="H49" s="147">
        <v>0</v>
      </c>
      <c r="I49" s="147">
        <v>0</v>
      </c>
    </row>
    <row r="50" spans="1:9" ht="25.5" x14ac:dyDescent="0.25">
      <c r="A50" s="37">
        <v>3721</v>
      </c>
      <c r="B50" s="38"/>
      <c r="C50" s="39"/>
      <c r="D50" s="36" t="s">
        <v>87</v>
      </c>
      <c r="E50" s="122"/>
      <c r="F50" s="10"/>
      <c r="G50" s="122"/>
      <c r="H50" s="148">
        <v>0</v>
      </c>
      <c r="I50" s="148">
        <v>0</v>
      </c>
    </row>
    <row r="51" spans="1:9" ht="25.5" x14ac:dyDescent="0.25">
      <c r="A51" s="37">
        <v>3722</v>
      </c>
      <c r="B51" s="38"/>
      <c r="C51" s="39"/>
      <c r="D51" s="36" t="s">
        <v>88</v>
      </c>
      <c r="E51" s="122"/>
      <c r="F51" s="10"/>
      <c r="G51" s="122"/>
      <c r="H51" s="148">
        <v>0</v>
      </c>
      <c r="I51" s="148">
        <v>0</v>
      </c>
    </row>
    <row r="52" spans="1:9" ht="38.25" x14ac:dyDescent="0.25">
      <c r="A52" s="50">
        <v>4</v>
      </c>
      <c r="B52" s="51"/>
      <c r="C52" s="52"/>
      <c r="D52" s="53" t="s">
        <v>36</v>
      </c>
      <c r="E52" s="118">
        <f>SUM(E53+E61)</f>
        <v>2479.79</v>
      </c>
      <c r="F52" s="54">
        <f t="shared" ref="F52:G52" si="19">SUM(F53+F61)</f>
        <v>0</v>
      </c>
      <c r="G52" s="118">
        <f t="shared" si="19"/>
        <v>0</v>
      </c>
      <c r="H52" s="139">
        <v>0</v>
      </c>
      <c r="I52" s="139">
        <f>(G52/E52)*100</f>
        <v>0</v>
      </c>
    </row>
    <row r="53" spans="1:9" ht="38.25" x14ac:dyDescent="0.25">
      <c r="A53" s="47">
        <v>42</v>
      </c>
      <c r="B53" s="48"/>
      <c r="C53" s="49"/>
      <c r="D53" s="45" t="s">
        <v>36</v>
      </c>
      <c r="E53" s="126">
        <f t="shared" ref="E53:G53" si="20">SUM(E54)</f>
        <v>2202.67</v>
      </c>
      <c r="F53" s="46">
        <f t="shared" si="20"/>
        <v>0</v>
      </c>
      <c r="G53" s="126">
        <f t="shared" si="20"/>
        <v>0</v>
      </c>
      <c r="H53" s="146">
        <v>0</v>
      </c>
      <c r="I53" s="146">
        <f>(G53/E53)*100</f>
        <v>0</v>
      </c>
    </row>
    <row r="54" spans="1:9" x14ac:dyDescent="0.25">
      <c r="A54" s="40">
        <v>422</v>
      </c>
      <c r="B54" s="41"/>
      <c r="C54" s="42"/>
      <c r="D54" s="43" t="s">
        <v>48</v>
      </c>
      <c r="E54" s="134">
        <f t="shared" ref="E54:G54" si="21">SUM(E55:E60)</f>
        <v>2202.67</v>
      </c>
      <c r="F54" s="44">
        <f t="shared" si="21"/>
        <v>0</v>
      </c>
      <c r="G54" s="134">
        <f t="shared" si="21"/>
        <v>0</v>
      </c>
      <c r="H54" s="147">
        <v>0</v>
      </c>
      <c r="I54" s="147">
        <f>(G54/E54)*100</f>
        <v>0</v>
      </c>
    </row>
    <row r="55" spans="1:9" x14ac:dyDescent="0.25">
      <c r="A55" s="37">
        <v>4221</v>
      </c>
      <c r="B55" s="38"/>
      <c r="C55" s="39"/>
      <c r="D55" s="36" t="s">
        <v>89</v>
      </c>
      <c r="E55" s="122">
        <v>1804.5</v>
      </c>
      <c r="F55" s="10"/>
      <c r="G55" s="122"/>
      <c r="H55" s="148">
        <v>0</v>
      </c>
      <c r="I55" s="148">
        <f t="shared" ref="I55:I60" si="22">(G55/E55)*100</f>
        <v>0</v>
      </c>
    </row>
    <row r="56" spans="1:9" x14ac:dyDescent="0.25">
      <c r="A56" s="37">
        <v>4222</v>
      </c>
      <c r="B56" s="38"/>
      <c r="C56" s="39"/>
      <c r="D56" s="36" t="s">
        <v>90</v>
      </c>
      <c r="E56" s="122"/>
      <c r="F56" s="10"/>
      <c r="G56" s="122"/>
      <c r="H56" s="148">
        <v>0</v>
      </c>
      <c r="I56" s="148">
        <v>0</v>
      </c>
    </row>
    <row r="57" spans="1:9" x14ac:dyDescent="0.25">
      <c r="A57" s="37">
        <v>4223</v>
      </c>
      <c r="B57" s="38"/>
      <c r="C57" s="39"/>
      <c r="D57" s="36" t="s">
        <v>91</v>
      </c>
      <c r="E57" s="122"/>
      <c r="F57" s="10"/>
      <c r="G57" s="122"/>
      <c r="H57" s="148">
        <v>0</v>
      </c>
      <c r="I57" s="148">
        <v>0</v>
      </c>
    </row>
    <row r="58" spans="1:9" x14ac:dyDescent="0.25">
      <c r="A58" s="37">
        <v>4225</v>
      </c>
      <c r="B58" s="38"/>
      <c r="C58" s="39"/>
      <c r="D58" s="36" t="s">
        <v>92</v>
      </c>
      <c r="E58" s="122"/>
      <c r="F58" s="10"/>
      <c r="G58" s="122"/>
      <c r="H58" s="148">
        <v>0</v>
      </c>
      <c r="I58" s="148">
        <v>0</v>
      </c>
    </row>
    <row r="59" spans="1:9" x14ac:dyDescent="0.25">
      <c r="A59" s="37">
        <v>4226</v>
      </c>
      <c r="B59" s="38"/>
      <c r="C59" s="39"/>
      <c r="D59" s="36" t="s">
        <v>93</v>
      </c>
      <c r="E59" s="122"/>
      <c r="F59" s="10"/>
      <c r="G59" s="122"/>
      <c r="H59" s="148">
        <v>0</v>
      </c>
      <c r="I59" s="148">
        <v>0</v>
      </c>
    </row>
    <row r="60" spans="1:9" ht="25.5" x14ac:dyDescent="0.25">
      <c r="A60" s="37">
        <v>4227</v>
      </c>
      <c r="B60" s="38"/>
      <c r="C60" s="39"/>
      <c r="D60" s="36" t="s">
        <v>94</v>
      </c>
      <c r="E60" s="122">
        <v>398.17</v>
      </c>
      <c r="F60" s="10"/>
      <c r="G60" s="122"/>
      <c r="H60" s="148">
        <v>0</v>
      </c>
      <c r="I60" s="148">
        <f t="shared" si="22"/>
        <v>0</v>
      </c>
    </row>
    <row r="61" spans="1:9" ht="25.5" x14ac:dyDescent="0.25">
      <c r="A61" s="40">
        <v>424</v>
      </c>
      <c r="B61" s="41"/>
      <c r="C61" s="42"/>
      <c r="D61" s="43" t="s">
        <v>49</v>
      </c>
      <c r="E61" s="134">
        <f t="shared" ref="E61:G61" si="23">SUM(E62)</f>
        <v>277.12</v>
      </c>
      <c r="F61" s="44">
        <f t="shared" si="23"/>
        <v>0</v>
      </c>
      <c r="G61" s="134">
        <f t="shared" si="23"/>
        <v>0</v>
      </c>
      <c r="H61" s="147">
        <v>0</v>
      </c>
      <c r="I61" s="147">
        <f>(G61/E61)*100</f>
        <v>0</v>
      </c>
    </row>
    <row r="62" spans="1:9" x14ac:dyDescent="0.25">
      <c r="A62" s="37">
        <v>4241</v>
      </c>
      <c r="B62" s="38"/>
      <c r="C62" s="39"/>
      <c r="D62" s="36" t="s">
        <v>95</v>
      </c>
      <c r="E62" s="122">
        <v>277.12</v>
      </c>
      <c r="F62" s="10"/>
      <c r="G62" s="122"/>
      <c r="H62" s="148">
        <v>0</v>
      </c>
      <c r="I62" s="148">
        <f>(G62/E62)*100</f>
        <v>0</v>
      </c>
    </row>
    <row r="63" spans="1:9" x14ac:dyDescent="0.25">
      <c r="A63" s="37"/>
      <c r="B63" s="38"/>
      <c r="C63" s="39"/>
      <c r="D63" s="36"/>
      <c r="E63" s="122"/>
      <c r="F63" s="10"/>
      <c r="G63" s="122"/>
      <c r="H63" s="10"/>
      <c r="I63" s="10"/>
    </row>
    <row r="64" spans="1:9" x14ac:dyDescent="0.25">
      <c r="A64" s="37"/>
      <c r="B64" s="38"/>
      <c r="C64" s="39"/>
      <c r="D64" s="55" t="s">
        <v>96</v>
      </c>
      <c r="E64" s="135">
        <f>SUM(E9+E52)</f>
        <v>32215.309999999998</v>
      </c>
      <c r="F64" s="56">
        <f t="shared" ref="F64:G64" si="24">SUM(F9+F52)</f>
        <v>57204</v>
      </c>
      <c r="G64" s="135">
        <f t="shared" si="24"/>
        <v>38922.779999999992</v>
      </c>
      <c r="H64" s="149">
        <f>(G64/F64)*100</f>
        <v>68.042059995804465</v>
      </c>
      <c r="I64" s="149">
        <f>(G64/E64)*100</f>
        <v>120.82075261731144</v>
      </c>
    </row>
    <row r="65" spans="1:9" x14ac:dyDescent="0.25">
      <c r="A65" s="37"/>
      <c r="B65" s="38"/>
      <c r="C65" s="39"/>
      <c r="D65" s="36"/>
      <c r="E65" s="10"/>
      <c r="F65" s="10"/>
      <c r="G65" s="10"/>
      <c r="H65" s="10"/>
      <c r="I65" s="10"/>
    </row>
    <row r="66" spans="1:9" ht="38.25" x14ac:dyDescent="0.25">
      <c r="A66" s="212" t="s">
        <v>25</v>
      </c>
      <c r="B66" s="213"/>
      <c r="C66" s="214"/>
      <c r="D66" s="20" t="s">
        <v>26</v>
      </c>
      <c r="E66" s="20" t="s">
        <v>167</v>
      </c>
      <c r="F66" s="20" t="s">
        <v>97</v>
      </c>
      <c r="G66" s="20" t="s">
        <v>166</v>
      </c>
      <c r="H66" s="138" t="s">
        <v>181</v>
      </c>
      <c r="I66" s="138" t="s">
        <v>182</v>
      </c>
    </row>
    <row r="67" spans="1:9" ht="15" customHeight="1" x14ac:dyDescent="0.25">
      <c r="A67" s="209" t="s">
        <v>122</v>
      </c>
      <c r="B67" s="210"/>
      <c r="C67" s="211"/>
      <c r="D67" s="23" t="s">
        <v>123</v>
      </c>
      <c r="E67" s="10"/>
      <c r="F67" s="10"/>
      <c r="G67" s="10"/>
      <c r="H67" s="10"/>
      <c r="I67" s="10"/>
    </row>
    <row r="68" spans="1:9" ht="25.5" customHeight="1" x14ac:dyDescent="0.25">
      <c r="A68" s="209" t="s">
        <v>148</v>
      </c>
      <c r="B68" s="210"/>
      <c r="C68" s="211"/>
      <c r="D68" s="23" t="s">
        <v>147</v>
      </c>
      <c r="E68" s="10"/>
      <c r="F68" s="10"/>
      <c r="G68" s="10"/>
      <c r="H68" s="10"/>
      <c r="I68" s="10"/>
    </row>
    <row r="69" spans="1:9" ht="15" customHeight="1" x14ac:dyDescent="0.25">
      <c r="A69" s="203" t="s">
        <v>124</v>
      </c>
      <c r="B69" s="204"/>
      <c r="C69" s="205"/>
      <c r="D69" s="35" t="s">
        <v>18</v>
      </c>
      <c r="E69" s="10"/>
      <c r="F69" s="10"/>
      <c r="G69" s="10"/>
      <c r="H69" s="10"/>
      <c r="I69" s="10"/>
    </row>
    <row r="70" spans="1:9" x14ac:dyDescent="0.25">
      <c r="A70" s="206">
        <v>3</v>
      </c>
      <c r="B70" s="207"/>
      <c r="C70" s="208"/>
      <c r="D70" s="53" t="s">
        <v>21</v>
      </c>
      <c r="E70" s="118">
        <f t="shared" ref="E70" si="25">SUM(E71+E81)</f>
        <v>614.39</v>
      </c>
      <c r="F70" s="54">
        <v>1175</v>
      </c>
      <c r="G70" s="118">
        <f>SUM(G71+G81)</f>
        <v>1892.9</v>
      </c>
      <c r="H70" s="139">
        <f>(G70/F70)*100</f>
        <v>161.09787234042554</v>
      </c>
      <c r="I70" s="139">
        <f>(G70/E70)*100</f>
        <v>308.094207262488</v>
      </c>
    </row>
    <row r="71" spans="1:9" x14ac:dyDescent="0.25">
      <c r="A71" s="194">
        <v>31</v>
      </c>
      <c r="B71" s="195"/>
      <c r="C71" s="196"/>
      <c r="D71" s="45" t="s">
        <v>22</v>
      </c>
      <c r="E71" s="126">
        <f>SUM(E72+E76+E78)</f>
        <v>600.43999999999994</v>
      </c>
      <c r="F71" s="46">
        <v>1068</v>
      </c>
      <c r="G71" s="126">
        <f>SUM(G72+G76+G78)</f>
        <v>1875.98</v>
      </c>
      <c r="H71" s="146">
        <f>(G71/F71)*100</f>
        <v>175.65355805243445</v>
      </c>
      <c r="I71" s="146">
        <f>(G71/E71)*100</f>
        <v>312.43421490906672</v>
      </c>
    </row>
    <row r="72" spans="1:9" ht="15" customHeight="1" x14ac:dyDescent="0.25">
      <c r="A72" s="40">
        <v>311</v>
      </c>
      <c r="B72" s="41"/>
      <c r="C72" s="42"/>
      <c r="D72" s="43" t="s">
        <v>38</v>
      </c>
      <c r="E72" s="134">
        <f t="shared" ref="E72:G72" si="26">SUM(E73:E75)</f>
        <v>515.4</v>
      </c>
      <c r="F72" s="44">
        <f t="shared" si="26"/>
        <v>916</v>
      </c>
      <c r="G72" s="134">
        <f t="shared" si="26"/>
        <v>584.98</v>
      </c>
      <c r="H72" s="147">
        <f>(G72/F72)*100</f>
        <v>63.862445414847166</v>
      </c>
      <c r="I72" s="147">
        <f>(G72/E72)*100</f>
        <v>113.500194024059</v>
      </c>
    </row>
    <row r="73" spans="1:9" x14ac:dyDescent="0.25">
      <c r="A73" s="37">
        <v>3111</v>
      </c>
      <c r="B73" s="38"/>
      <c r="C73" s="39"/>
      <c r="D73" s="36" t="s">
        <v>50</v>
      </c>
      <c r="E73" s="122">
        <v>515.4</v>
      </c>
      <c r="F73" s="10">
        <v>916</v>
      </c>
      <c r="G73" s="122">
        <v>584.98</v>
      </c>
      <c r="H73" s="148">
        <f t="shared" ref="H73" si="27">(G73/F73)*100</f>
        <v>63.862445414847166</v>
      </c>
      <c r="I73" s="148">
        <f t="shared" ref="I73" si="28">(G73/E73)*100</f>
        <v>113.500194024059</v>
      </c>
    </row>
    <row r="74" spans="1:9" x14ac:dyDescent="0.25">
      <c r="A74" s="37">
        <v>3113</v>
      </c>
      <c r="B74" s="38"/>
      <c r="C74" s="39"/>
      <c r="D74" s="36" t="s">
        <v>51</v>
      </c>
      <c r="E74" s="122"/>
      <c r="F74" s="10"/>
      <c r="G74" s="122"/>
      <c r="H74" s="148">
        <v>0</v>
      </c>
      <c r="I74" s="148">
        <v>0</v>
      </c>
    </row>
    <row r="75" spans="1:9" x14ac:dyDescent="0.25">
      <c r="A75" s="37">
        <v>3114</v>
      </c>
      <c r="B75" s="38"/>
      <c r="C75" s="39"/>
      <c r="D75" s="36" t="s">
        <v>52</v>
      </c>
      <c r="E75" s="122"/>
      <c r="F75" s="10"/>
      <c r="G75" s="122"/>
      <c r="H75" s="148">
        <v>0</v>
      </c>
      <c r="I75" s="148">
        <v>0</v>
      </c>
    </row>
    <row r="76" spans="1:9" x14ac:dyDescent="0.25">
      <c r="A76" s="40">
        <v>312</v>
      </c>
      <c r="B76" s="41"/>
      <c r="C76" s="42"/>
      <c r="D76" s="43" t="s">
        <v>53</v>
      </c>
      <c r="E76" s="134">
        <f t="shared" ref="E76:G76" si="29">SUM(E77)</f>
        <v>0</v>
      </c>
      <c r="F76" s="44">
        <f t="shared" si="29"/>
        <v>0</v>
      </c>
      <c r="G76" s="134">
        <f t="shared" si="29"/>
        <v>1194.48</v>
      </c>
      <c r="H76" s="147">
        <v>0</v>
      </c>
      <c r="I76" s="147">
        <v>0</v>
      </c>
    </row>
    <row r="77" spans="1:9" x14ac:dyDescent="0.25">
      <c r="A77" s="37">
        <v>3121</v>
      </c>
      <c r="B77" s="38"/>
      <c r="C77" s="39"/>
      <c r="D77" s="36" t="s">
        <v>54</v>
      </c>
      <c r="E77" s="122"/>
      <c r="F77" s="10"/>
      <c r="G77" s="122">
        <v>1194.48</v>
      </c>
      <c r="H77" s="148">
        <v>0</v>
      </c>
      <c r="I77" s="148">
        <v>0</v>
      </c>
    </row>
    <row r="78" spans="1:9" x14ac:dyDescent="0.25">
      <c r="A78" s="40">
        <v>313</v>
      </c>
      <c r="B78" s="41"/>
      <c r="C78" s="42"/>
      <c r="D78" s="43" t="s">
        <v>39</v>
      </c>
      <c r="E78" s="134">
        <f t="shared" ref="E78:G78" si="30">SUM(E79:E80)</f>
        <v>85.04</v>
      </c>
      <c r="F78" s="44">
        <f t="shared" si="30"/>
        <v>153</v>
      </c>
      <c r="G78" s="134">
        <f t="shared" si="30"/>
        <v>96.52</v>
      </c>
      <c r="H78" s="147">
        <f>(G78/F78)*100</f>
        <v>63.084967320261434</v>
      </c>
      <c r="I78" s="147">
        <f>(G78/E78)*100</f>
        <v>113.49952963311381</v>
      </c>
    </row>
    <row r="79" spans="1:9" x14ac:dyDescent="0.25">
      <c r="A79" s="37">
        <v>3131</v>
      </c>
      <c r="B79" s="38"/>
      <c r="C79" s="39"/>
      <c r="D79" s="36" t="s">
        <v>55</v>
      </c>
      <c r="E79" s="122"/>
      <c r="F79" s="10"/>
      <c r="G79" s="122"/>
      <c r="H79" s="148">
        <v>0</v>
      </c>
      <c r="I79" s="148">
        <v>0</v>
      </c>
    </row>
    <row r="80" spans="1:9" ht="25.5" x14ac:dyDescent="0.25">
      <c r="A80" s="37">
        <v>3132</v>
      </c>
      <c r="B80" s="38"/>
      <c r="C80" s="39"/>
      <c r="D80" s="36" t="s">
        <v>56</v>
      </c>
      <c r="E80" s="122">
        <v>85.04</v>
      </c>
      <c r="F80" s="10">
        <v>153</v>
      </c>
      <c r="G80" s="122">
        <v>96.52</v>
      </c>
      <c r="H80" s="148">
        <f t="shared" ref="H80" si="31">(G80/F80)*100</f>
        <v>63.084967320261434</v>
      </c>
      <c r="I80" s="148">
        <f t="shared" ref="I80" si="32">(G80/E80)*100</f>
        <v>113.49952963311381</v>
      </c>
    </row>
    <row r="81" spans="1:9" x14ac:dyDescent="0.25">
      <c r="A81" s="194">
        <v>32</v>
      </c>
      <c r="B81" s="195"/>
      <c r="C81" s="196"/>
      <c r="D81" s="45" t="s">
        <v>27</v>
      </c>
      <c r="E81" s="126">
        <f t="shared" ref="E81:F81" si="33">SUM(E82)</f>
        <v>13.950000000000001</v>
      </c>
      <c r="F81" s="46">
        <f t="shared" si="33"/>
        <v>106</v>
      </c>
      <c r="G81" s="126">
        <f>SUM(G82)</f>
        <v>16.920000000000002</v>
      </c>
      <c r="H81" s="146">
        <f>(G81/F81)*100</f>
        <v>15.962264150943398</v>
      </c>
      <c r="I81" s="146">
        <f>(G81/E81)*100</f>
        <v>121.29032258064515</v>
      </c>
    </row>
    <row r="82" spans="1:9" x14ac:dyDescent="0.25">
      <c r="A82" s="40">
        <v>321</v>
      </c>
      <c r="B82" s="41"/>
      <c r="C82" s="42"/>
      <c r="D82" s="43" t="s">
        <v>40</v>
      </c>
      <c r="E82" s="134">
        <f t="shared" ref="E82:G82" si="34">SUM(E83:E86)</f>
        <v>13.950000000000001</v>
      </c>
      <c r="F82" s="44">
        <f t="shared" si="34"/>
        <v>106</v>
      </c>
      <c r="G82" s="134">
        <f t="shared" si="34"/>
        <v>16.920000000000002</v>
      </c>
      <c r="H82" s="147">
        <f>(G82/F82)*100</f>
        <v>15.962264150943398</v>
      </c>
      <c r="I82" s="147">
        <f>(G82/E82)*100</f>
        <v>121.29032258064515</v>
      </c>
    </row>
    <row r="83" spans="1:9" x14ac:dyDescent="0.25">
      <c r="A83" s="37">
        <v>3211</v>
      </c>
      <c r="B83" s="38"/>
      <c r="C83" s="39"/>
      <c r="D83" s="36" t="s">
        <v>57</v>
      </c>
      <c r="E83" s="122">
        <v>5.15</v>
      </c>
      <c r="F83" s="10"/>
      <c r="G83" s="122">
        <v>2.66</v>
      </c>
      <c r="H83" s="148">
        <v>0</v>
      </c>
      <c r="I83" s="148">
        <f t="shared" ref="I83:I84" si="35">(G83/E83)*100</f>
        <v>51.650485436893199</v>
      </c>
    </row>
    <row r="84" spans="1:9" ht="25.5" x14ac:dyDescent="0.25">
      <c r="A84" s="37">
        <v>3212</v>
      </c>
      <c r="B84" s="38"/>
      <c r="C84" s="39"/>
      <c r="D84" s="36" t="s">
        <v>58</v>
      </c>
      <c r="E84" s="122">
        <v>8.8000000000000007</v>
      </c>
      <c r="F84" s="10">
        <v>106</v>
      </c>
      <c r="G84" s="122">
        <v>14.26</v>
      </c>
      <c r="H84" s="148">
        <f t="shared" ref="H84" si="36">(G84/F84)*100</f>
        <v>13.452830188679247</v>
      </c>
      <c r="I84" s="148">
        <f t="shared" si="35"/>
        <v>162.04545454545453</v>
      </c>
    </row>
    <row r="85" spans="1:9" x14ac:dyDescent="0.25">
      <c r="A85" s="37">
        <v>3213</v>
      </c>
      <c r="B85" s="38"/>
      <c r="C85" s="39"/>
      <c r="D85" s="36" t="s">
        <v>59</v>
      </c>
      <c r="E85" s="122"/>
      <c r="F85" s="10"/>
      <c r="G85" s="122"/>
      <c r="H85" s="148">
        <v>0</v>
      </c>
      <c r="I85" s="148">
        <v>0</v>
      </c>
    </row>
    <row r="86" spans="1:9" ht="25.5" x14ac:dyDescent="0.25">
      <c r="A86" s="37">
        <v>3214</v>
      </c>
      <c r="B86" s="38"/>
      <c r="C86" s="39"/>
      <c r="D86" s="36" t="s">
        <v>60</v>
      </c>
      <c r="E86" s="122"/>
      <c r="F86" s="10"/>
      <c r="G86" s="122"/>
      <c r="H86" s="148">
        <v>0</v>
      </c>
      <c r="I86" s="148">
        <v>0</v>
      </c>
    </row>
    <row r="87" spans="1:9" ht="15" customHeight="1" x14ac:dyDescent="0.25">
      <c r="A87" s="203" t="s">
        <v>128</v>
      </c>
      <c r="B87" s="204"/>
      <c r="C87" s="205"/>
      <c r="D87" s="35" t="s">
        <v>98</v>
      </c>
      <c r="E87" s="122"/>
      <c r="F87" s="10"/>
      <c r="G87" s="122"/>
      <c r="H87" s="148"/>
      <c r="I87" s="148">
        <v>0</v>
      </c>
    </row>
    <row r="88" spans="1:9" x14ac:dyDescent="0.25">
      <c r="A88" s="206">
        <v>3</v>
      </c>
      <c r="B88" s="207"/>
      <c r="C88" s="208"/>
      <c r="D88" s="53" t="s">
        <v>21</v>
      </c>
      <c r="E88" s="118">
        <f t="shared" ref="E88:G88" si="37">SUM(E89+E99)</f>
        <v>8888.3300000000017</v>
      </c>
      <c r="F88" s="54">
        <f t="shared" si="37"/>
        <v>10532</v>
      </c>
      <c r="G88" s="118">
        <f t="shared" si="37"/>
        <v>6285.88</v>
      </c>
      <c r="H88" s="139">
        <f>(G88/F88)*100</f>
        <v>59.683630839346755</v>
      </c>
      <c r="I88" s="139">
        <f>(G88/E88)*100</f>
        <v>70.720596557508543</v>
      </c>
    </row>
    <row r="89" spans="1:9" x14ac:dyDescent="0.25">
      <c r="A89" s="194">
        <v>31</v>
      </c>
      <c r="B89" s="195"/>
      <c r="C89" s="196"/>
      <c r="D89" s="45" t="s">
        <v>22</v>
      </c>
      <c r="E89" s="126">
        <f>SUM(E90+E94+E96)</f>
        <v>8686.5600000000013</v>
      </c>
      <c r="F89" s="46">
        <f>SUM(F90+F94+F96)</f>
        <v>9576</v>
      </c>
      <c r="G89" s="126">
        <f>SUM(G90+G94+G96)</f>
        <v>6133.62</v>
      </c>
      <c r="H89" s="146">
        <f>(G89/F89)*100</f>
        <v>64.052005012531339</v>
      </c>
      <c r="I89" s="146">
        <f>(G89/E89)*100</f>
        <v>70.610460297286835</v>
      </c>
    </row>
    <row r="90" spans="1:9" x14ac:dyDescent="0.25">
      <c r="A90" s="40">
        <v>311</v>
      </c>
      <c r="B90" s="41"/>
      <c r="C90" s="42"/>
      <c r="D90" s="43" t="s">
        <v>38</v>
      </c>
      <c r="E90" s="134">
        <f t="shared" ref="E90:G90" si="38">SUM(E91:E93)</f>
        <v>7456.27</v>
      </c>
      <c r="F90" s="44">
        <f t="shared" si="38"/>
        <v>8216</v>
      </c>
      <c r="G90" s="134">
        <f t="shared" si="38"/>
        <v>5264.88</v>
      </c>
      <c r="H90" s="147">
        <f>(G90/F90)*100</f>
        <v>64.080817916260955</v>
      </c>
      <c r="I90" s="147">
        <f>(G90/E90)*100</f>
        <v>70.61010397960375</v>
      </c>
    </row>
    <row r="91" spans="1:9" x14ac:dyDescent="0.25">
      <c r="A91" s="37">
        <v>3111</v>
      </c>
      <c r="B91" s="38"/>
      <c r="C91" s="39"/>
      <c r="D91" s="36" t="s">
        <v>50</v>
      </c>
      <c r="E91" s="122">
        <v>7456.27</v>
      </c>
      <c r="F91" s="10">
        <v>8216</v>
      </c>
      <c r="G91" s="122">
        <v>5264.88</v>
      </c>
      <c r="H91" s="148">
        <f t="shared" ref="H91" si="39">(G91/F91)*100</f>
        <v>64.080817916260955</v>
      </c>
      <c r="I91" s="148">
        <f t="shared" ref="I91" si="40">(G91/E91)*100</f>
        <v>70.61010397960375</v>
      </c>
    </row>
    <row r="92" spans="1:9" x14ac:dyDescent="0.25">
      <c r="A92" s="37">
        <v>3113</v>
      </c>
      <c r="B92" s="38"/>
      <c r="C92" s="39"/>
      <c r="D92" s="36" t="s">
        <v>51</v>
      </c>
      <c r="E92" s="122"/>
      <c r="F92" s="10"/>
      <c r="G92" s="122"/>
      <c r="H92" s="148">
        <v>0</v>
      </c>
      <c r="I92" s="148">
        <v>0</v>
      </c>
    </row>
    <row r="93" spans="1:9" x14ac:dyDescent="0.25">
      <c r="A93" s="37">
        <v>3114</v>
      </c>
      <c r="B93" s="38"/>
      <c r="C93" s="39"/>
      <c r="D93" s="36" t="s">
        <v>52</v>
      </c>
      <c r="E93" s="122"/>
      <c r="F93" s="10"/>
      <c r="G93" s="122"/>
      <c r="H93" s="148">
        <v>0</v>
      </c>
      <c r="I93" s="148">
        <v>0</v>
      </c>
    </row>
    <row r="94" spans="1:9" x14ac:dyDescent="0.25">
      <c r="A94" s="40">
        <v>312</v>
      </c>
      <c r="B94" s="41"/>
      <c r="C94" s="42"/>
      <c r="D94" s="43" t="s">
        <v>53</v>
      </c>
      <c r="E94" s="134">
        <f t="shared" ref="E94:G94" si="41">SUM(E95)</f>
        <v>0</v>
      </c>
      <c r="F94" s="44">
        <f t="shared" si="41"/>
        <v>0</v>
      </c>
      <c r="G94" s="134">
        <f t="shared" si="41"/>
        <v>0</v>
      </c>
      <c r="H94" s="147">
        <v>0</v>
      </c>
      <c r="I94" s="147">
        <v>0</v>
      </c>
    </row>
    <row r="95" spans="1:9" x14ac:dyDescent="0.25">
      <c r="A95" s="37">
        <v>3121</v>
      </c>
      <c r="B95" s="38"/>
      <c r="C95" s="39"/>
      <c r="D95" s="36" t="s">
        <v>54</v>
      </c>
      <c r="E95" s="122"/>
      <c r="F95" s="10"/>
      <c r="G95" s="122"/>
      <c r="H95" s="148">
        <v>0</v>
      </c>
      <c r="I95" s="148">
        <v>0</v>
      </c>
    </row>
    <row r="96" spans="1:9" x14ac:dyDescent="0.25">
      <c r="A96" s="40">
        <v>313</v>
      </c>
      <c r="B96" s="41"/>
      <c r="C96" s="42"/>
      <c r="D96" s="43" t="s">
        <v>39</v>
      </c>
      <c r="E96" s="134">
        <f t="shared" ref="E96:F96" si="42">SUM(E97:E98)</f>
        <v>1230.29</v>
      </c>
      <c r="F96" s="44">
        <f t="shared" si="42"/>
        <v>1360</v>
      </c>
      <c r="G96" s="134">
        <f t="shared" ref="G96" si="43">SUM(G97:G98)</f>
        <v>868.74</v>
      </c>
      <c r="H96" s="147">
        <f>(G96/F96)*100</f>
        <v>63.877941176470586</v>
      </c>
      <c r="I96" s="147">
        <f>(G96/E96)*100</f>
        <v>70.612619788830273</v>
      </c>
    </row>
    <row r="97" spans="1:9" x14ac:dyDescent="0.25">
      <c r="A97" s="37">
        <v>3131</v>
      </c>
      <c r="B97" s="38"/>
      <c r="C97" s="39"/>
      <c r="D97" s="36" t="s">
        <v>55</v>
      </c>
      <c r="E97" s="122"/>
      <c r="F97" s="10"/>
      <c r="G97" s="122"/>
      <c r="H97" s="148">
        <v>0</v>
      </c>
      <c r="I97" s="148">
        <v>0</v>
      </c>
    </row>
    <row r="98" spans="1:9" ht="25.5" x14ac:dyDescent="0.25">
      <c r="A98" s="37">
        <v>3132</v>
      </c>
      <c r="B98" s="38"/>
      <c r="C98" s="39"/>
      <c r="D98" s="36" t="s">
        <v>56</v>
      </c>
      <c r="E98" s="122">
        <v>1230.29</v>
      </c>
      <c r="F98" s="10">
        <v>1360</v>
      </c>
      <c r="G98" s="122">
        <v>868.74</v>
      </c>
      <c r="H98" s="148">
        <f t="shared" ref="H98" si="44">(G98/F98)*100</f>
        <v>63.877941176470586</v>
      </c>
      <c r="I98" s="148">
        <f t="shared" ref="I98" si="45">(G98/E98)*100</f>
        <v>70.612619788830273</v>
      </c>
    </row>
    <row r="99" spans="1:9" x14ac:dyDescent="0.25">
      <c r="A99" s="194">
        <v>32</v>
      </c>
      <c r="B99" s="195"/>
      <c r="C99" s="196"/>
      <c r="D99" s="45" t="s">
        <v>27</v>
      </c>
      <c r="E99" s="126">
        <f t="shared" ref="E99:G99" si="46">SUM(E100)</f>
        <v>201.76999999999998</v>
      </c>
      <c r="F99" s="46">
        <f t="shared" si="46"/>
        <v>956</v>
      </c>
      <c r="G99" s="126">
        <f t="shared" si="46"/>
        <v>152.26</v>
      </c>
      <c r="H99" s="146">
        <f>(G99/F99)*100</f>
        <v>15.926778242677821</v>
      </c>
      <c r="I99" s="146">
        <f>(G99/E99)*100</f>
        <v>75.462159885017599</v>
      </c>
    </row>
    <row r="100" spans="1:9" x14ac:dyDescent="0.25">
      <c r="A100" s="40">
        <v>321</v>
      </c>
      <c r="B100" s="41"/>
      <c r="C100" s="42"/>
      <c r="D100" s="43" t="s">
        <v>40</v>
      </c>
      <c r="E100" s="134">
        <f t="shared" ref="E100:G100" si="47">SUM(E101:E104)</f>
        <v>201.76999999999998</v>
      </c>
      <c r="F100" s="44">
        <f t="shared" si="47"/>
        <v>956</v>
      </c>
      <c r="G100" s="134">
        <f t="shared" si="47"/>
        <v>152.26</v>
      </c>
      <c r="H100" s="147">
        <f>(G100/F100)*100</f>
        <v>15.926778242677821</v>
      </c>
      <c r="I100" s="147">
        <f>(G100/E100)*100</f>
        <v>75.462159885017599</v>
      </c>
    </row>
    <row r="101" spans="1:9" x14ac:dyDescent="0.25">
      <c r="A101" s="37">
        <v>3211</v>
      </c>
      <c r="B101" s="38"/>
      <c r="C101" s="39"/>
      <c r="D101" s="36" t="s">
        <v>57</v>
      </c>
      <c r="E101" s="122">
        <v>74.489999999999995</v>
      </c>
      <c r="F101" s="10"/>
      <c r="G101" s="122">
        <v>23.89</v>
      </c>
      <c r="H101" s="148">
        <v>0</v>
      </c>
      <c r="I101" s="148">
        <f t="shared" ref="I101:I102" si="48">(G101/E101)*100</f>
        <v>32.071418982413753</v>
      </c>
    </row>
    <row r="102" spans="1:9" ht="25.5" x14ac:dyDescent="0.25">
      <c r="A102" s="37">
        <v>3212</v>
      </c>
      <c r="B102" s="38"/>
      <c r="C102" s="39"/>
      <c r="D102" s="36" t="s">
        <v>58</v>
      </c>
      <c r="E102" s="122">
        <v>127.28</v>
      </c>
      <c r="F102" s="10">
        <v>956</v>
      </c>
      <c r="G102" s="122">
        <v>128.37</v>
      </c>
      <c r="H102" s="148">
        <f t="shared" ref="H102" si="49">(G102/F102)*100</f>
        <v>13.427824267782427</v>
      </c>
      <c r="I102" s="148">
        <f t="shared" si="48"/>
        <v>100.8563796354494</v>
      </c>
    </row>
    <row r="103" spans="1:9" x14ac:dyDescent="0.25">
      <c r="A103" s="37">
        <v>3213</v>
      </c>
      <c r="B103" s="38"/>
      <c r="C103" s="39"/>
      <c r="D103" s="36" t="s">
        <v>59</v>
      </c>
      <c r="E103" s="122"/>
      <c r="F103" s="10"/>
      <c r="G103" s="122"/>
      <c r="H103" s="148">
        <v>0</v>
      </c>
      <c r="I103" s="148">
        <v>0</v>
      </c>
    </row>
    <row r="104" spans="1:9" ht="25.5" x14ac:dyDescent="0.25">
      <c r="A104" s="37">
        <v>3214</v>
      </c>
      <c r="B104" s="38"/>
      <c r="C104" s="39"/>
      <c r="D104" s="36" t="s">
        <v>60</v>
      </c>
      <c r="E104" s="122"/>
      <c r="F104" s="10"/>
      <c r="G104" s="122"/>
      <c r="H104" s="148">
        <v>0</v>
      </c>
      <c r="I104" s="148">
        <v>0</v>
      </c>
    </row>
    <row r="105" spans="1:9" x14ac:dyDescent="0.25">
      <c r="A105" s="37"/>
      <c r="B105" s="38"/>
      <c r="C105" s="39"/>
      <c r="D105" s="36"/>
      <c r="E105" s="122"/>
      <c r="F105" s="10"/>
      <c r="G105" s="122"/>
      <c r="H105" s="10"/>
      <c r="I105" s="10"/>
    </row>
    <row r="106" spans="1:9" x14ac:dyDescent="0.25">
      <c r="A106" s="37"/>
      <c r="B106" s="38"/>
      <c r="C106" s="39"/>
      <c r="D106" s="55" t="s">
        <v>96</v>
      </c>
      <c r="E106" s="135">
        <f>SUM(E70+E88)</f>
        <v>9502.7200000000012</v>
      </c>
      <c r="F106" s="56">
        <v>11706</v>
      </c>
      <c r="G106" s="135">
        <f t="shared" ref="G106" si="50">SUM(G70+G88)</f>
        <v>8178.7800000000007</v>
      </c>
      <c r="H106" s="149">
        <f>(G106/F106)*100</f>
        <v>69.868272680676583</v>
      </c>
      <c r="I106" s="149">
        <f>(G106/E106)*100</f>
        <v>86.067778488685349</v>
      </c>
    </row>
    <row r="107" spans="1:9" x14ac:dyDescent="0.25">
      <c r="A107" s="37"/>
      <c r="B107" s="38"/>
      <c r="C107" s="39"/>
      <c r="D107" s="36"/>
      <c r="E107" s="10"/>
      <c r="F107" s="10"/>
      <c r="G107" s="10"/>
      <c r="H107" s="10"/>
      <c r="I107" s="10"/>
    </row>
    <row r="108" spans="1:9" ht="38.25" x14ac:dyDescent="0.25">
      <c r="A108" s="212" t="s">
        <v>25</v>
      </c>
      <c r="B108" s="213"/>
      <c r="C108" s="214"/>
      <c r="D108" s="20" t="s">
        <v>26</v>
      </c>
      <c r="E108" s="20" t="s">
        <v>167</v>
      </c>
      <c r="F108" s="20" t="s">
        <v>97</v>
      </c>
      <c r="G108" s="20" t="s">
        <v>166</v>
      </c>
      <c r="H108" s="138" t="s">
        <v>181</v>
      </c>
      <c r="I108" s="138" t="s">
        <v>182</v>
      </c>
    </row>
    <row r="109" spans="1:9" ht="15" customHeight="1" x14ac:dyDescent="0.25">
      <c r="A109" s="209" t="s">
        <v>122</v>
      </c>
      <c r="B109" s="210"/>
      <c r="C109" s="211"/>
      <c r="D109" s="23" t="s">
        <v>123</v>
      </c>
      <c r="E109" s="10"/>
      <c r="F109" s="10"/>
      <c r="G109" s="10"/>
      <c r="H109" s="10"/>
      <c r="I109" s="10"/>
    </row>
    <row r="110" spans="1:9" ht="25.5" customHeight="1" x14ac:dyDescent="0.25">
      <c r="A110" s="209" t="s">
        <v>149</v>
      </c>
      <c r="B110" s="210"/>
      <c r="C110" s="211"/>
      <c r="D110" s="23" t="s">
        <v>129</v>
      </c>
      <c r="E110" s="10"/>
      <c r="F110" s="10"/>
      <c r="G110" s="10"/>
      <c r="H110" s="10"/>
      <c r="I110" s="10"/>
    </row>
    <row r="111" spans="1:9" ht="15" customHeight="1" x14ac:dyDescent="0.25">
      <c r="A111" s="203" t="s">
        <v>124</v>
      </c>
      <c r="B111" s="204"/>
      <c r="C111" s="205"/>
      <c r="D111" s="35" t="s">
        <v>18</v>
      </c>
      <c r="E111" s="10"/>
      <c r="F111" s="10"/>
      <c r="G111" s="10"/>
      <c r="H111" s="10"/>
      <c r="I111" s="10"/>
    </row>
    <row r="112" spans="1:9" x14ac:dyDescent="0.25">
      <c r="A112" s="206">
        <v>3</v>
      </c>
      <c r="B112" s="207"/>
      <c r="C112" s="208"/>
      <c r="D112" s="53" t="s">
        <v>21</v>
      </c>
      <c r="E112" s="118">
        <f t="shared" ref="E112" si="51">SUM(E113+E123)</f>
        <v>0</v>
      </c>
      <c r="F112" s="54">
        <f>SUM(F113+F123)</f>
        <v>1447</v>
      </c>
      <c r="G112" s="118">
        <f>SUM(G113+G123)</f>
        <v>1911.0800000000002</v>
      </c>
      <c r="H112" s="139">
        <f>(G112/F112)*100</f>
        <v>132.07187284035936</v>
      </c>
      <c r="I112" s="139">
        <v>0</v>
      </c>
    </row>
    <row r="113" spans="1:9" x14ac:dyDescent="0.25">
      <c r="A113" s="194">
        <v>31</v>
      </c>
      <c r="B113" s="195"/>
      <c r="C113" s="196"/>
      <c r="D113" s="45" t="s">
        <v>22</v>
      </c>
      <c r="E113" s="126">
        <f t="shared" ref="E113:G113" si="52">SUM(E114+E118+E120)</f>
        <v>0</v>
      </c>
      <c r="F113" s="46">
        <f t="shared" ref="F113" si="53">SUM(F114+F118+F120)</f>
        <v>1447</v>
      </c>
      <c r="G113" s="126">
        <f t="shared" si="52"/>
        <v>1911.0800000000002</v>
      </c>
      <c r="H113" s="146">
        <f>(G113/F113)*100</f>
        <v>132.07187284035936</v>
      </c>
      <c r="I113" s="146">
        <v>0</v>
      </c>
    </row>
    <row r="114" spans="1:9" ht="15" customHeight="1" x14ac:dyDescent="0.25">
      <c r="A114" s="40">
        <v>311</v>
      </c>
      <c r="B114" s="41"/>
      <c r="C114" s="42"/>
      <c r="D114" s="43" t="s">
        <v>38</v>
      </c>
      <c r="E114" s="134">
        <f t="shared" ref="E114:G114" si="54">SUM(E115:E117)</f>
        <v>0</v>
      </c>
      <c r="F114" s="44">
        <f t="shared" ref="F114" si="55">SUM(F115:F117)</f>
        <v>1241</v>
      </c>
      <c r="G114" s="134">
        <f t="shared" si="54"/>
        <v>1298.6300000000001</v>
      </c>
      <c r="H114" s="147">
        <f>(G114/F114)*100</f>
        <v>104.64383561643838</v>
      </c>
      <c r="I114" s="147">
        <v>0</v>
      </c>
    </row>
    <row r="115" spans="1:9" x14ac:dyDescent="0.25">
      <c r="A115" s="37">
        <v>3111</v>
      </c>
      <c r="B115" s="38"/>
      <c r="C115" s="39"/>
      <c r="D115" s="36" t="s">
        <v>50</v>
      </c>
      <c r="E115" s="122"/>
      <c r="F115" s="10">
        <v>1241</v>
      </c>
      <c r="G115" s="122">
        <v>1298.6300000000001</v>
      </c>
      <c r="H115" s="148">
        <f>(G115/F115)*100</f>
        <v>104.64383561643838</v>
      </c>
      <c r="I115" s="148">
        <v>0</v>
      </c>
    </row>
    <row r="116" spans="1:9" x14ac:dyDescent="0.25">
      <c r="A116" s="37">
        <v>3113</v>
      </c>
      <c r="B116" s="38"/>
      <c r="C116" s="39"/>
      <c r="D116" s="36" t="s">
        <v>51</v>
      </c>
      <c r="E116" s="122"/>
      <c r="F116" s="10"/>
      <c r="G116" s="122"/>
      <c r="H116" s="10">
        <v>0</v>
      </c>
      <c r="I116" s="148">
        <v>0</v>
      </c>
    </row>
    <row r="117" spans="1:9" x14ac:dyDescent="0.25">
      <c r="A117" s="37">
        <v>3114</v>
      </c>
      <c r="B117" s="38"/>
      <c r="C117" s="39"/>
      <c r="D117" s="36" t="s">
        <v>52</v>
      </c>
      <c r="E117" s="122"/>
      <c r="F117" s="10"/>
      <c r="G117" s="122"/>
      <c r="H117" s="10">
        <v>0</v>
      </c>
      <c r="I117" s="148">
        <v>0</v>
      </c>
    </row>
    <row r="118" spans="1:9" x14ac:dyDescent="0.25">
      <c r="A118" s="40">
        <v>312</v>
      </c>
      <c r="B118" s="41"/>
      <c r="C118" s="42"/>
      <c r="D118" s="43" t="s">
        <v>53</v>
      </c>
      <c r="E118" s="134">
        <f t="shared" ref="E118:G118" si="56">SUM(E119)</f>
        <v>0</v>
      </c>
      <c r="F118" s="44">
        <f t="shared" si="56"/>
        <v>0</v>
      </c>
      <c r="G118" s="134">
        <f t="shared" si="56"/>
        <v>398.16</v>
      </c>
      <c r="H118" s="147">
        <v>0</v>
      </c>
      <c r="I118" s="147">
        <v>0</v>
      </c>
    </row>
    <row r="119" spans="1:9" x14ac:dyDescent="0.25">
      <c r="A119" s="37">
        <v>3121</v>
      </c>
      <c r="B119" s="38"/>
      <c r="C119" s="39"/>
      <c r="D119" s="36" t="s">
        <v>54</v>
      </c>
      <c r="E119" s="122"/>
      <c r="F119" s="10"/>
      <c r="G119" s="122">
        <v>398.16</v>
      </c>
      <c r="H119" s="148">
        <v>0</v>
      </c>
      <c r="I119" s="148">
        <v>0</v>
      </c>
    </row>
    <row r="120" spans="1:9" x14ac:dyDescent="0.25">
      <c r="A120" s="40">
        <v>313</v>
      </c>
      <c r="B120" s="41"/>
      <c r="C120" s="42"/>
      <c r="D120" s="43" t="s">
        <v>39</v>
      </c>
      <c r="E120" s="134">
        <f t="shared" ref="E120:F120" si="57">SUM(E121:E122)</f>
        <v>0</v>
      </c>
      <c r="F120" s="44">
        <f t="shared" si="57"/>
        <v>206</v>
      </c>
      <c r="G120" s="134">
        <f t="shared" ref="G120" si="58">SUM(G121:G122)</f>
        <v>214.29</v>
      </c>
      <c r="H120" s="147">
        <f>(G120/F120)*100</f>
        <v>104.02427184466019</v>
      </c>
      <c r="I120" s="147">
        <v>0</v>
      </c>
    </row>
    <row r="121" spans="1:9" x14ac:dyDescent="0.25">
      <c r="A121" s="37">
        <v>3131</v>
      </c>
      <c r="B121" s="38"/>
      <c r="C121" s="39"/>
      <c r="D121" s="36" t="s">
        <v>55</v>
      </c>
      <c r="E121" s="122"/>
      <c r="F121" s="10"/>
      <c r="G121" s="122"/>
      <c r="H121" s="148">
        <v>0</v>
      </c>
      <c r="I121" s="148">
        <v>0</v>
      </c>
    </row>
    <row r="122" spans="1:9" ht="25.5" x14ac:dyDescent="0.25">
      <c r="A122" s="37">
        <v>3132</v>
      </c>
      <c r="B122" s="38"/>
      <c r="C122" s="39"/>
      <c r="D122" s="36" t="s">
        <v>56</v>
      </c>
      <c r="E122" s="122"/>
      <c r="F122" s="10">
        <v>206</v>
      </c>
      <c r="G122" s="122">
        <v>214.29</v>
      </c>
      <c r="H122" s="148">
        <f t="shared" ref="H122" si="59">(G122/F122)*100</f>
        <v>104.02427184466019</v>
      </c>
      <c r="I122" s="148">
        <v>0</v>
      </c>
    </row>
    <row r="123" spans="1:9" x14ac:dyDescent="0.25">
      <c r="A123" s="194">
        <v>32</v>
      </c>
      <c r="B123" s="195"/>
      <c r="C123" s="196"/>
      <c r="D123" s="45" t="s">
        <v>27</v>
      </c>
      <c r="E123" s="126">
        <f t="shared" ref="E123" si="60">SUM(E124)</f>
        <v>0</v>
      </c>
      <c r="F123" s="46">
        <f>SUM(F124)</f>
        <v>0</v>
      </c>
      <c r="G123" s="126">
        <f>SUM(G124)</f>
        <v>0</v>
      </c>
      <c r="H123" s="146">
        <v>0</v>
      </c>
      <c r="I123" s="146">
        <v>0</v>
      </c>
    </row>
    <row r="124" spans="1:9" x14ac:dyDescent="0.25">
      <c r="A124" s="40">
        <v>321</v>
      </c>
      <c r="B124" s="41"/>
      <c r="C124" s="42"/>
      <c r="D124" s="43" t="s">
        <v>40</v>
      </c>
      <c r="E124" s="134">
        <f t="shared" ref="E124:G124" si="61">SUM(E125:E128)</f>
        <v>0</v>
      </c>
      <c r="F124" s="44">
        <f t="shared" ref="F124" si="62">SUM(F125:F128)</f>
        <v>0</v>
      </c>
      <c r="G124" s="134">
        <f t="shared" si="61"/>
        <v>0</v>
      </c>
      <c r="H124" s="147">
        <v>0</v>
      </c>
      <c r="I124" s="147">
        <v>0</v>
      </c>
    </row>
    <row r="125" spans="1:9" x14ac:dyDescent="0.25">
      <c r="A125" s="37">
        <v>3211</v>
      </c>
      <c r="B125" s="38"/>
      <c r="C125" s="39"/>
      <c r="D125" s="36" t="s">
        <v>57</v>
      </c>
      <c r="E125" s="122"/>
      <c r="F125" s="10"/>
      <c r="G125" s="122"/>
      <c r="H125" s="10">
        <v>0</v>
      </c>
      <c r="I125" s="148">
        <v>0</v>
      </c>
    </row>
    <row r="126" spans="1:9" ht="25.5" x14ac:dyDescent="0.25">
      <c r="A126" s="37">
        <v>3212</v>
      </c>
      <c r="B126" s="38"/>
      <c r="C126" s="39"/>
      <c r="D126" s="36" t="s">
        <v>58</v>
      </c>
      <c r="E126" s="122"/>
      <c r="F126" s="10"/>
      <c r="G126" s="122"/>
      <c r="H126" s="10">
        <v>0</v>
      </c>
      <c r="I126" s="148">
        <v>0</v>
      </c>
    </row>
    <row r="127" spans="1:9" x14ac:dyDescent="0.25">
      <c r="A127" s="37">
        <v>3213</v>
      </c>
      <c r="B127" s="38"/>
      <c r="C127" s="39"/>
      <c r="D127" s="36" t="s">
        <v>59</v>
      </c>
      <c r="E127" s="122"/>
      <c r="F127" s="10"/>
      <c r="G127" s="122"/>
      <c r="H127" s="10">
        <v>0</v>
      </c>
      <c r="I127" s="148">
        <v>0</v>
      </c>
    </row>
    <row r="128" spans="1:9" ht="25.5" x14ac:dyDescent="0.25">
      <c r="A128" s="37">
        <v>3214</v>
      </c>
      <c r="B128" s="38"/>
      <c r="C128" s="39"/>
      <c r="D128" s="36" t="s">
        <v>60</v>
      </c>
      <c r="E128" s="122"/>
      <c r="F128" s="10"/>
      <c r="G128" s="122"/>
      <c r="H128" s="10">
        <v>0</v>
      </c>
      <c r="I128" s="148">
        <v>0</v>
      </c>
    </row>
    <row r="129" spans="1:9" x14ac:dyDescent="0.25">
      <c r="A129" s="203" t="s">
        <v>125</v>
      </c>
      <c r="B129" s="204"/>
      <c r="C129" s="205"/>
      <c r="D129" s="35" t="s">
        <v>34</v>
      </c>
      <c r="E129" s="122"/>
      <c r="F129" s="10"/>
      <c r="G129" s="122"/>
      <c r="H129" s="10"/>
      <c r="I129" s="10"/>
    </row>
    <row r="130" spans="1:9" x14ac:dyDescent="0.25">
      <c r="A130" s="206">
        <v>3</v>
      </c>
      <c r="B130" s="207"/>
      <c r="C130" s="208"/>
      <c r="D130" s="53" t="s">
        <v>21</v>
      </c>
      <c r="E130" s="118">
        <f t="shared" ref="E130:F130" si="63">SUM(E131+E141)</f>
        <v>0</v>
      </c>
      <c r="F130" s="54">
        <f t="shared" si="63"/>
        <v>1447</v>
      </c>
      <c r="G130" s="118">
        <f t="shared" ref="G130" si="64">SUM(G131+G141)</f>
        <v>1512.8899999999999</v>
      </c>
      <c r="H130" s="139">
        <f>(G130/F130)*100</f>
        <v>104.55355908776778</v>
      </c>
      <c r="I130" s="139">
        <v>0</v>
      </c>
    </row>
    <row r="131" spans="1:9" x14ac:dyDescent="0.25">
      <c r="A131" s="194">
        <v>31</v>
      </c>
      <c r="B131" s="195"/>
      <c r="C131" s="196"/>
      <c r="D131" s="45" t="s">
        <v>22</v>
      </c>
      <c r="E131" s="126">
        <f t="shared" ref="E131:G131" si="65">SUM(E132+E136+E138)</f>
        <v>0</v>
      </c>
      <c r="F131" s="46">
        <f t="shared" ref="F131" si="66">SUM(F132+F136+F138)</f>
        <v>1447</v>
      </c>
      <c r="G131" s="126">
        <f t="shared" si="65"/>
        <v>1512.8899999999999</v>
      </c>
      <c r="H131" s="146">
        <f>(G131/F131)*100</f>
        <v>104.55355908776778</v>
      </c>
      <c r="I131" s="146">
        <v>0</v>
      </c>
    </row>
    <row r="132" spans="1:9" x14ac:dyDescent="0.25">
      <c r="A132" s="40">
        <v>311</v>
      </c>
      <c r="B132" s="41"/>
      <c r="C132" s="42"/>
      <c r="D132" s="43" t="s">
        <v>38</v>
      </c>
      <c r="E132" s="134">
        <f t="shared" ref="E132:G132" si="67">SUM(E133:E135)</f>
        <v>0</v>
      </c>
      <c r="F132" s="44">
        <f t="shared" ref="F132" si="68">SUM(F133:F135)</f>
        <v>1241</v>
      </c>
      <c r="G132" s="134">
        <f t="shared" si="67"/>
        <v>1298.6199999999999</v>
      </c>
      <c r="H132" s="147">
        <f>(G132/F132)*100</f>
        <v>104.64302981466558</v>
      </c>
      <c r="I132" s="147">
        <v>0</v>
      </c>
    </row>
    <row r="133" spans="1:9" x14ac:dyDescent="0.25">
      <c r="A133" s="37">
        <v>3111</v>
      </c>
      <c r="B133" s="38"/>
      <c r="C133" s="39"/>
      <c r="D133" s="36" t="s">
        <v>50</v>
      </c>
      <c r="E133" s="122"/>
      <c r="F133" s="10">
        <v>1241</v>
      </c>
      <c r="G133" s="122">
        <v>1298.6199999999999</v>
      </c>
      <c r="H133" s="148">
        <f t="shared" ref="H133" si="69">(G133/F133)*100</f>
        <v>104.64302981466558</v>
      </c>
      <c r="I133" s="148">
        <v>0</v>
      </c>
    </row>
    <row r="134" spans="1:9" x14ac:dyDescent="0.25">
      <c r="A134" s="37">
        <v>3113</v>
      </c>
      <c r="B134" s="38"/>
      <c r="C134" s="39"/>
      <c r="D134" s="36" t="s">
        <v>51</v>
      </c>
      <c r="E134" s="122"/>
      <c r="F134" s="10"/>
      <c r="G134" s="122"/>
      <c r="H134" s="148">
        <v>0</v>
      </c>
      <c r="I134" s="148">
        <v>0</v>
      </c>
    </row>
    <row r="135" spans="1:9" x14ac:dyDescent="0.25">
      <c r="A135" s="37">
        <v>3114</v>
      </c>
      <c r="B135" s="38"/>
      <c r="C135" s="39"/>
      <c r="D135" s="36" t="s">
        <v>52</v>
      </c>
      <c r="E135" s="122"/>
      <c r="F135" s="10"/>
      <c r="G135" s="122"/>
      <c r="H135" s="148">
        <v>0</v>
      </c>
      <c r="I135" s="148">
        <v>0</v>
      </c>
    </row>
    <row r="136" spans="1:9" x14ac:dyDescent="0.25">
      <c r="A136" s="40">
        <v>312</v>
      </c>
      <c r="B136" s="41"/>
      <c r="C136" s="42"/>
      <c r="D136" s="43" t="s">
        <v>53</v>
      </c>
      <c r="E136" s="134">
        <f t="shared" ref="E136:G136" si="70">SUM(E137)</f>
        <v>0</v>
      </c>
      <c r="F136" s="44">
        <f t="shared" si="70"/>
        <v>0</v>
      </c>
      <c r="G136" s="134">
        <f t="shared" si="70"/>
        <v>0</v>
      </c>
      <c r="H136" s="147">
        <v>0</v>
      </c>
      <c r="I136" s="147">
        <v>0</v>
      </c>
    </row>
    <row r="137" spans="1:9" x14ac:dyDescent="0.25">
      <c r="A137" s="37">
        <v>3121</v>
      </c>
      <c r="B137" s="38"/>
      <c r="C137" s="39"/>
      <c r="D137" s="36" t="s">
        <v>54</v>
      </c>
      <c r="E137" s="122"/>
      <c r="F137" s="10"/>
      <c r="G137" s="122"/>
      <c r="H137" s="148">
        <v>0</v>
      </c>
      <c r="I137" s="148">
        <v>0</v>
      </c>
    </row>
    <row r="138" spans="1:9" x14ac:dyDescent="0.25">
      <c r="A138" s="40">
        <v>313</v>
      </c>
      <c r="B138" s="41"/>
      <c r="C138" s="42"/>
      <c r="D138" s="43" t="s">
        <v>39</v>
      </c>
      <c r="E138" s="134">
        <f t="shared" ref="E138:F138" si="71">SUM(E139:E140)</f>
        <v>0</v>
      </c>
      <c r="F138" s="44">
        <f t="shared" si="71"/>
        <v>206</v>
      </c>
      <c r="G138" s="134">
        <f t="shared" ref="G138" si="72">SUM(G139:G140)</f>
        <v>214.27</v>
      </c>
      <c r="H138" s="147">
        <f>(G138/F138)*100</f>
        <v>104.01456310679613</v>
      </c>
      <c r="I138" s="147">
        <v>0</v>
      </c>
    </row>
    <row r="139" spans="1:9" x14ac:dyDescent="0.25">
      <c r="A139" s="37">
        <v>3131</v>
      </c>
      <c r="B139" s="38"/>
      <c r="C139" s="39"/>
      <c r="D139" s="36" t="s">
        <v>55</v>
      </c>
      <c r="E139" s="122"/>
      <c r="F139" s="10"/>
      <c r="G139" s="122"/>
      <c r="H139" s="148">
        <v>0</v>
      </c>
      <c r="I139" s="148">
        <v>0</v>
      </c>
    </row>
    <row r="140" spans="1:9" ht="25.5" x14ac:dyDescent="0.25">
      <c r="A140" s="37">
        <v>3132</v>
      </c>
      <c r="B140" s="38"/>
      <c r="C140" s="39"/>
      <c r="D140" s="36" t="s">
        <v>56</v>
      </c>
      <c r="E140" s="122"/>
      <c r="F140" s="10">
        <v>206</v>
      </c>
      <c r="G140" s="122">
        <v>214.27</v>
      </c>
      <c r="H140" s="148">
        <f t="shared" ref="H140" si="73">(G140/F140)*100</f>
        <v>104.01456310679613</v>
      </c>
      <c r="I140" s="148">
        <v>0</v>
      </c>
    </row>
    <row r="141" spans="1:9" x14ac:dyDescent="0.25">
      <c r="A141" s="194">
        <v>32</v>
      </c>
      <c r="B141" s="195"/>
      <c r="C141" s="196"/>
      <c r="D141" s="45" t="s">
        <v>27</v>
      </c>
      <c r="E141" s="126">
        <f t="shared" ref="E141" si="74">SUM(E142)</f>
        <v>0</v>
      </c>
      <c r="F141" s="46">
        <f t="shared" ref="F141:G141" si="75">SUM(F142)</f>
        <v>0</v>
      </c>
      <c r="G141" s="126">
        <f t="shared" si="75"/>
        <v>0</v>
      </c>
      <c r="H141" s="146">
        <v>0</v>
      </c>
      <c r="I141" s="146">
        <v>0</v>
      </c>
    </row>
    <row r="142" spans="1:9" x14ac:dyDescent="0.25">
      <c r="A142" s="40">
        <v>321</v>
      </c>
      <c r="B142" s="41"/>
      <c r="C142" s="42"/>
      <c r="D142" s="43" t="s">
        <v>40</v>
      </c>
      <c r="E142" s="134">
        <f t="shared" ref="E142:G142" si="76">SUM(E143:E146)</f>
        <v>0</v>
      </c>
      <c r="F142" s="44">
        <f t="shared" ref="F142" si="77">SUM(F143:F146)</f>
        <v>0</v>
      </c>
      <c r="G142" s="134">
        <f t="shared" si="76"/>
        <v>0</v>
      </c>
      <c r="H142" s="147">
        <v>0</v>
      </c>
      <c r="I142" s="147">
        <v>0</v>
      </c>
    </row>
    <row r="143" spans="1:9" x14ac:dyDescent="0.25">
      <c r="A143" s="37">
        <v>3211</v>
      </c>
      <c r="B143" s="38"/>
      <c r="C143" s="39"/>
      <c r="D143" s="36" t="s">
        <v>57</v>
      </c>
      <c r="E143" s="122"/>
      <c r="F143" s="10"/>
      <c r="G143" s="122"/>
      <c r="H143" s="148">
        <v>0</v>
      </c>
      <c r="I143" s="148">
        <v>0</v>
      </c>
    </row>
    <row r="144" spans="1:9" ht="25.5" x14ac:dyDescent="0.25">
      <c r="A144" s="37">
        <v>3212</v>
      </c>
      <c r="B144" s="38"/>
      <c r="C144" s="39"/>
      <c r="D144" s="36" t="s">
        <v>58</v>
      </c>
      <c r="E144" s="122"/>
      <c r="F144" s="10"/>
      <c r="G144" s="122"/>
      <c r="H144" s="148">
        <v>0</v>
      </c>
      <c r="I144" s="148">
        <v>0</v>
      </c>
    </row>
    <row r="145" spans="1:9" x14ac:dyDescent="0.25">
      <c r="A145" s="37">
        <v>3213</v>
      </c>
      <c r="B145" s="38"/>
      <c r="C145" s="39"/>
      <c r="D145" s="36" t="s">
        <v>59</v>
      </c>
      <c r="E145" s="122"/>
      <c r="F145" s="10"/>
      <c r="G145" s="122"/>
      <c r="H145" s="148">
        <v>0</v>
      </c>
      <c r="I145" s="148">
        <v>0</v>
      </c>
    </row>
    <row r="146" spans="1:9" ht="25.5" x14ac:dyDescent="0.25">
      <c r="A146" s="37">
        <v>3214</v>
      </c>
      <c r="B146" s="38"/>
      <c r="C146" s="39"/>
      <c r="D146" s="36" t="s">
        <v>60</v>
      </c>
      <c r="E146" s="122"/>
      <c r="F146" s="10"/>
      <c r="G146" s="122"/>
      <c r="H146" s="148">
        <v>0</v>
      </c>
      <c r="I146" s="148">
        <v>0</v>
      </c>
    </row>
    <row r="147" spans="1:9" x14ac:dyDescent="0.25">
      <c r="A147" s="37"/>
      <c r="B147" s="38"/>
      <c r="C147" s="39"/>
      <c r="D147" s="36"/>
      <c r="E147" s="122"/>
      <c r="F147" s="10"/>
      <c r="G147" s="122"/>
      <c r="H147" s="10"/>
      <c r="I147" s="10"/>
    </row>
    <row r="148" spans="1:9" x14ac:dyDescent="0.25">
      <c r="A148" s="37"/>
      <c r="B148" s="38"/>
      <c r="C148" s="39"/>
      <c r="D148" s="55" t="s">
        <v>96</v>
      </c>
      <c r="E148" s="135">
        <f>SUM(E112+E130)</f>
        <v>0</v>
      </c>
      <c r="F148" s="56">
        <v>2893</v>
      </c>
      <c r="G148" s="135">
        <f t="shared" ref="G148" si="78">SUM(G112+G130)</f>
        <v>3423.9700000000003</v>
      </c>
      <c r="H148" s="149">
        <f>(G148/F148)*100</f>
        <v>118.35361216730038</v>
      </c>
      <c r="I148" s="149">
        <v>0</v>
      </c>
    </row>
    <row r="149" spans="1:9" x14ac:dyDescent="0.25">
      <c r="A149" s="37"/>
      <c r="B149" s="38"/>
      <c r="C149" s="39"/>
      <c r="D149" s="36"/>
      <c r="E149" s="10"/>
      <c r="F149" s="10"/>
      <c r="G149" s="10"/>
      <c r="H149" s="10"/>
      <c r="I149" s="10"/>
    </row>
    <row r="150" spans="1:9" ht="38.25" x14ac:dyDescent="0.25">
      <c r="A150" s="212" t="s">
        <v>25</v>
      </c>
      <c r="B150" s="213"/>
      <c r="C150" s="214"/>
      <c r="D150" s="20" t="s">
        <v>26</v>
      </c>
      <c r="E150" s="20" t="s">
        <v>167</v>
      </c>
      <c r="F150" s="20" t="s">
        <v>97</v>
      </c>
      <c r="G150" s="20" t="s">
        <v>166</v>
      </c>
      <c r="H150" s="138" t="s">
        <v>181</v>
      </c>
      <c r="I150" s="138" t="s">
        <v>182</v>
      </c>
    </row>
    <row r="151" spans="1:9" ht="15" customHeight="1" x14ac:dyDescent="0.25">
      <c r="A151" s="209" t="s">
        <v>122</v>
      </c>
      <c r="B151" s="210"/>
      <c r="C151" s="211"/>
      <c r="D151" s="23" t="s">
        <v>130</v>
      </c>
      <c r="E151" s="10"/>
      <c r="F151" s="10"/>
      <c r="G151" s="10"/>
      <c r="H151" s="10"/>
      <c r="I151" s="10"/>
    </row>
    <row r="152" spans="1:9" ht="25.5" customHeight="1" x14ac:dyDescent="0.25">
      <c r="A152" s="209" t="s">
        <v>150</v>
      </c>
      <c r="B152" s="210"/>
      <c r="C152" s="211"/>
      <c r="D152" s="23" t="s">
        <v>131</v>
      </c>
      <c r="E152" s="10"/>
      <c r="F152" s="10"/>
      <c r="G152" s="10"/>
      <c r="H152" s="10"/>
      <c r="I152" s="10"/>
    </row>
    <row r="153" spans="1:9" ht="15" customHeight="1" x14ac:dyDescent="0.25">
      <c r="A153" s="203" t="s">
        <v>128</v>
      </c>
      <c r="B153" s="204"/>
      <c r="C153" s="205"/>
      <c r="D153" s="35" t="s">
        <v>98</v>
      </c>
      <c r="E153" s="10"/>
      <c r="F153" s="10"/>
      <c r="G153" s="10"/>
      <c r="H153" s="10"/>
      <c r="I153" s="10"/>
    </row>
    <row r="154" spans="1:9" x14ac:dyDescent="0.25">
      <c r="A154" s="206">
        <v>3</v>
      </c>
      <c r="B154" s="207"/>
      <c r="C154" s="208"/>
      <c r="D154" s="53" t="s">
        <v>21</v>
      </c>
      <c r="E154" s="118">
        <f>SUM(E155)</f>
        <v>1429.01</v>
      </c>
      <c r="F154" s="54">
        <f t="shared" ref="F154:G155" si="79">SUM(F155)</f>
        <v>2601</v>
      </c>
      <c r="G154" s="118">
        <f t="shared" si="79"/>
        <v>1503.28</v>
      </c>
      <c r="H154" s="139">
        <f>(G154/F154)*100</f>
        <v>57.79623221837754</v>
      </c>
      <c r="I154" s="139">
        <f>(G154/E154)*100</f>
        <v>105.19730442754074</v>
      </c>
    </row>
    <row r="155" spans="1:9" x14ac:dyDescent="0.25">
      <c r="A155" s="194">
        <v>32</v>
      </c>
      <c r="B155" s="195"/>
      <c r="C155" s="196"/>
      <c r="D155" s="45" t="s">
        <v>27</v>
      </c>
      <c r="E155" s="126">
        <f>SUM(E156)</f>
        <v>1429.01</v>
      </c>
      <c r="F155" s="46">
        <f t="shared" si="79"/>
        <v>2601</v>
      </c>
      <c r="G155" s="126">
        <f t="shared" si="79"/>
        <v>1503.28</v>
      </c>
      <c r="H155" s="146">
        <f>(G155/F155)*100</f>
        <v>57.79623221837754</v>
      </c>
      <c r="I155" s="146">
        <f>(G155/E155)*100</f>
        <v>105.19730442754074</v>
      </c>
    </row>
    <row r="156" spans="1:9" x14ac:dyDescent="0.25">
      <c r="A156" s="40">
        <v>322</v>
      </c>
      <c r="B156" s="41"/>
      <c r="C156" s="42"/>
      <c r="D156" s="43" t="s">
        <v>41</v>
      </c>
      <c r="E156" s="134">
        <f t="shared" ref="E156:G156" si="80">SUM(E157:E163)</f>
        <v>1429.01</v>
      </c>
      <c r="F156" s="44">
        <f t="shared" ref="F156" si="81">SUM(F157:F163)</f>
        <v>2601</v>
      </c>
      <c r="G156" s="134">
        <f t="shared" si="80"/>
        <v>1503.28</v>
      </c>
      <c r="H156" s="147">
        <f>(G156/F156)*100</f>
        <v>57.79623221837754</v>
      </c>
      <c r="I156" s="147">
        <f>(G156/E156)*100</f>
        <v>105.19730442754074</v>
      </c>
    </row>
    <row r="157" spans="1:9" ht="25.5" x14ac:dyDescent="0.25">
      <c r="A157" s="37">
        <v>3221</v>
      </c>
      <c r="B157" s="38"/>
      <c r="C157" s="39"/>
      <c r="D157" s="36" t="s">
        <v>61</v>
      </c>
      <c r="E157" s="122"/>
      <c r="F157" s="10"/>
      <c r="G157" s="122"/>
      <c r="H157" s="148">
        <v>0</v>
      </c>
      <c r="I157" s="148">
        <v>0</v>
      </c>
    </row>
    <row r="158" spans="1:9" x14ac:dyDescent="0.25">
      <c r="A158" s="37">
        <v>3222</v>
      </c>
      <c r="B158" s="38"/>
      <c r="C158" s="39"/>
      <c r="D158" s="36" t="s">
        <v>62</v>
      </c>
      <c r="E158" s="122">
        <v>1429.01</v>
      </c>
      <c r="F158" s="10">
        <v>2601</v>
      </c>
      <c r="G158" s="122">
        <v>1503.28</v>
      </c>
      <c r="H158" s="148">
        <f t="shared" ref="H158" si="82">(G158/F158)*100</f>
        <v>57.79623221837754</v>
      </c>
      <c r="I158" s="148">
        <f t="shared" ref="I158" si="83">(G158/E158)*100</f>
        <v>105.19730442754074</v>
      </c>
    </row>
    <row r="159" spans="1:9" x14ac:dyDescent="0.25">
      <c r="A159" s="37">
        <v>3223</v>
      </c>
      <c r="B159" s="38"/>
      <c r="C159" s="39"/>
      <c r="D159" s="36" t="s">
        <v>63</v>
      </c>
      <c r="E159" s="122"/>
      <c r="F159" s="10"/>
      <c r="G159" s="122"/>
      <c r="H159" s="148">
        <v>0</v>
      </c>
      <c r="I159" s="148">
        <v>0</v>
      </c>
    </row>
    <row r="160" spans="1:9" ht="25.5" x14ac:dyDescent="0.25">
      <c r="A160" s="37">
        <v>3224</v>
      </c>
      <c r="B160" s="38"/>
      <c r="C160" s="39"/>
      <c r="D160" s="36" t="s">
        <v>64</v>
      </c>
      <c r="E160" s="122"/>
      <c r="F160" s="10"/>
      <c r="G160" s="122"/>
      <c r="H160" s="148">
        <v>0</v>
      </c>
      <c r="I160" s="148">
        <v>0</v>
      </c>
    </row>
    <row r="161" spans="1:9" x14ac:dyDescent="0.25">
      <c r="A161" s="37">
        <v>3225</v>
      </c>
      <c r="B161" s="38"/>
      <c r="C161" s="39"/>
      <c r="D161" s="36" t="s">
        <v>65</v>
      </c>
      <c r="E161" s="122"/>
      <c r="F161" s="10"/>
      <c r="G161" s="122"/>
      <c r="H161" s="148">
        <v>0</v>
      </c>
      <c r="I161" s="148">
        <v>0</v>
      </c>
    </row>
    <row r="162" spans="1:9" ht="25.5" x14ac:dyDescent="0.25">
      <c r="A162" s="37">
        <v>3226</v>
      </c>
      <c r="B162" s="38"/>
      <c r="C162" s="39"/>
      <c r="D162" s="36" t="s">
        <v>66</v>
      </c>
      <c r="E162" s="122"/>
      <c r="F162" s="10"/>
      <c r="G162" s="122"/>
      <c r="H162" s="148">
        <v>0</v>
      </c>
      <c r="I162" s="148">
        <v>0</v>
      </c>
    </row>
    <row r="163" spans="1:9" ht="25.5" x14ac:dyDescent="0.25">
      <c r="A163" s="37">
        <v>3227</v>
      </c>
      <c r="B163" s="38"/>
      <c r="C163" s="39"/>
      <c r="D163" s="36" t="s">
        <v>67</v>
      </c>
      <c r="E163" s="122"/>
      <c r="F163" s="10"/>
      <c r="G163" s="122"/>
      <c r="H163" s="148">
        <v>0</v>
      </c>
      <c r="I163" s="148">
        <v>0</v>
      </c>
    </row>
    <row r="164" spans="1:9" x14ac:dyDescent="0.25">
      <c r="A164" s="37"/>
      <c r="B164" s="38"/>
      <c r="C164" s="39"/>
      <c r="D164" s="36"/>
      <c r="E164" s="122"/>
      <c r="F164" s="10"/>
      <c r="G164" s="122"/>
      <c r="H164" s="10"/>
      <c r="I164" s="10"/>
    </row>
    <row r="165" spans="1:9" x14ac:dyDescent="0.25">
      <c r="A165" s="37"/>
      <c r="B165" s="38"/>
      <c r="C165" s="39"/>
      <c r="D165" s="55" t="s">
        <v>96</v>
      </c>
      <c r="E165" s="135">
        <f>SUM(E154)</f>
        <v>1429.01</v>
      </c>
      <c r="F165" s="56">
        <f t="shared" ref="F165" si="84">SUM(F154)</f>
        <v>2601</v>
      </c>
      <c r="G165" s="135">
        <f t="shared" ref="G165" si="85">SUM(G154)</f>
        <v>1503.28</v>
      </c>
      <c r="H165" s="149">
        <f>(G165/F165)*100</f>
        <v>57.79623221837754</v>
      </c>
      <c r="I165" s="149">
        <f>(G165/E165)*100</f>
        <v>105.19730442754074</v>
      </c>
    </row>
    <row r="166" spans="1:9" x14ac:dyDescent="0.25">
      <c r="A166" s="37"/>
      <c r="B166" s="38"/>
      <c r="C166" s="39"/>
      <c r="D166" s="36"/>
      <c r="E166" s="10"/>
      <c r="F166" s="10"/>
      <c r="G166" s="10"/>
      <c r="H166" s="10"/>
      <c r="I166" s="10"/>
    </row>
    <row r="167" spans="1:9" ht="38.25" x14ac:dyDescent="0.25">
      <c r="A167" s="212" t="s">
        <v>25</v>
      </c>
      <c r="B167" s="213"/>
      <c r="C167" s="214"/>
      <c r="D167" s="20" t="s">
        <v>26</v>
      </c>
      <c r="E167" s="20" t="s">
        <v>167</v>
      </c>
      <c r="F167" s="20" t="s">
        <v>97</v>
      </c>
      <c r="G167" s="20" t="s">
        <v>166</v>
      </c>
      <c r="H167" s="138" t="s">
        <v>181</v>
      </c>
      <c r="I167" s="138" t="s">
        <v>182</v>
      </c>
    </row>
    <row r="168" spans="1:9" x14ac:dyDescent="0.25">
      <c r="A168" s="209" t="s">
        <v>122</v>
      </c>
      <c r="B168" s="210"/>
      <c r="C168" s="211"/>
      <c r="D168" s="23" t="s">
        <v>123</v>
      </c>
      <c r="E168" s="10"/>
      <c r="F168" s="10"/>
      <c r="G168" s="10"/>
      <c r="H168" s="10"/>
      <c r="I168" s="10"/>
    </row>
    <row r="169" spans="1:9" ht="25.5" x14ac:dyDescent="0.25">
      <c r="A169" s="209" t="s">
        <v>151</v>
      </c>
      <c r="B169" s="210"/>
      <c r="C169" s="211"/>
      <c r="D169" s="23" t="s">
        <v>132</v>
      </c>
      <c r="E169" s="10"/>
      <c r="F169" s="10"/>
      <c r="G169" s="10"/>
      <c r="H169" s="10"/>
      <c r="I169" s="10"/>
    </row>
    <row r="170" spans="1:9" x14ac:dyDescent="0.25">
      <c r="A170" s="203" t="s">
        <v>128</v>
      </c>
      <c r="B170" s="204"/>
      <c r="C170" s="205"/>
      <c r="D170" s="35" t="s">
        <v>98</v>
      </c>
      <c r="E170" s="10"/>
      <c r="F170" s="10"/>
      <c r="G170" s="10"/>
      <c r="H170" s="10"/>
      <c r="I170" s="10"/>
    </row>
    <row r="171" spans="1:9" x14ac:dyDescent="0.25">
      <c r="A171" s="206">
        <v>3</v>
      </c>
      <c r="B171" s="207"/>
      <c r="C171" s="208"/>
      <c r="D171" s="53" t="s">
        <v>21</v>
      </c>
      <c r="E171" s="118">
        <f>SUM(E172)</f>
        <v>1118.03</v>
      </c>
      <c r="F171" s="54">
        <f t="shared" ref="F171:G172" si="86">SUM(F172)</f>
        <v>1659</v>
      </c>
      <c r="G171" s="118">
        <f t="shared" si="86"/>
        <v>892.79</v>
      </c>
      <c r="H171" s="139">
        <f>(G171/F171)*100</f>
        <v>53.814948764315851</v>
      </c>
      <c r="I171" s="139">
        <f>(G171/E171)*100</f>
        <v>79.853850075579373</v>
      </c>
    </row>
    <row r="172" spans="1:9" x14ac:dyDescent="0.25">
      <c r="A172" s="194">
        <v>32</v>
      </c>
      <c r="B172" s="195"/>
      <c r="C172" s="196"/>
      <c r="D172" s="45" t="s">
        <v>27</v>
      </c>
      <c r="E172" s="126">
        <f>SUM(E173)</f>
        <v>1118.03</v>
      </c>
      <c r="F172" s="46">
        <f t="shared" si="86"/>
        <v>1659</v>
      </c>
      <c r="G172" s="126">
        <f t="shared" si="86"/>
        <v>892.79</v>
      </c>
      <c r="H172" s="146">
        <f>(G172/F172)*100</f>
        <v>53.814948764315851</v>
      </c>
      <c r="I172" s="146">
        <f>(G172/E172)*100</f>
        <v>79.853850075579373</v>
      </c>
    </row>
    <row r="173" spans="1:9" x14ac:dyDescent="0.25">
      <c r="A173" s="40">
        <v>322</v>
      </c>
      <c r="B173" s="41"/>
      <c r="C173" s="42"/>
      <c r="D173" s="43" t="s">
        <v>41</v>
      </c>
      <c r="E173" s="134">
        <f t="shared" ref="E173:G173" si="87">SUM(E174:E180)</f>
        <v>1118.03</v>
      </c>
      <c r="F173" s="44">
        <f t="shared" ref="F173" si="88">SUM(F174:F180)</f>
        <v>1659</v>
      </c>
      <c r="G173" s="134">
        <f t="shared" si="87"/>
        <v>892.79</v>
      </c>
      <c r="H173" s="147">
        <f>(G173/F173)*100</f>
        <v>53.814948764315851</v>
      </c>
      <c r="I173" s="147">
        <f>(G173/E173)*100</f>
        <v>79.853850075579373</v>
      </c>
    </row>
    <row r="174" spans="1:9" ht="25.5" x14ac:dyDescent="0.25">
      <c r="A174" s="37">
        <v>3221</v>
      </c>
      <c r="B174" s="38"/>
      <c r="C174" s="39"/>
      <c r="D174" s="36" t="s">
        <v>61</v>
      </c>
      <c r="E174" s="122"/>
      <c r="F174" s="10"/>
      <c r="G174" s="122"/>
      <c r="H174" s="148">
        <v>0</v>
      </c>
      <c r="I174" s="148">
        <v>0</v>
      </c>
    </row>
    <row r="175" spans="1:9" x14ac:dyDescent="0.25">
      <c r="A175" s="37">
        <v>3222</v>
      </c>
      <c r="B175" s="38"/>
      <c r="C175" s="39"/>
      <c r="D175" s="36" t="s">
        <v>62</v>
      </c>
      <c r="E175" s="122">
        <v>1118.03</v>
      </c>
      <c r="F175" s="10">
        <v>1659</v>
      </c>
      <c r="G175" s="122">
        <v>892.79</v>
      </c>
      <c r="H175" s="148">
        <f t="shared" ref="H175" si="89">(G175/F175)*100</f>
        <v>53.814948764315851</v>
      </c>
      <c r="I175" s="148">
        <f t="shared" ref="I175" si="90">(G175/E175)*100</f>
        <v>79.853850075579373</v>
      </c>
    </row>
    <row r="176" spans="1:9" x14ac:dyDescent="0.25">
      <c r="A176" s="37">
        <v>3223</v>
      </c>
      <c r="B176" s="38"/>
      <c r="C176" s="39"/>
      <c r="D176" s="36" t="s">
        <v>63</v>
      </c>
      <c r="E176" s="122"/>
      <c r="F176" s="10"/>
      <c r="G176" s="122"/>
      <c r="H176" s="148">
        <v>0</v>
      </c>
      <c r="I176" s="148">
        <v>0</v>
      </c>
    </row>
    <row r="177" spans="1:9" ht="25.5" x14ac:dyDescent="0.25">
      <c r="A177" s="37">
        <v>3224</v>
      </c>
      <c r="B177" s="38"/>
      <c r="C177" s="39"/>
      <c r="D177" s="36" t="s">
        <v>64</v>
      </c>
      <c r="E177" s="122"/>
      <c r="F177" s="10"/>
      <c r="G177" s="122"/>
      <c r="H177" s="148">
        <v>0</v>
      </c>
      <c r="I177" s="148">
        <v>0</v>
      </c>
    </row>
    <row r="178" spans="1:9" x14ac:dyDescent="0.25">
      <c r="A178" s="37">
        <v>3225</v>
      </c>
      <c r="B178" s="38"/>
      <c r="C178" s="39"/>
      <c r="D178" s="36" t="s">
        <v>65</v>
      </c>
      <c r="E178" s="122"/>
      <c r="F178" s="10"/>
      <c r="G178" s="122"/>
      <c r="H178" s="148">
        <v>0</v>
      </c>
      <c r="I178" s="148">
        <v>0</v>
      </c>
    </row>
    <row r="179" spans="1:9" ht="25.5" x14ac:dyDescent="0.25">
      <c r="A179" s="37">
        <v>3226</v>
      </c>
      <c r="B179" s="38"/>
      <c r="C179" s="39"/>
      <c r="D179" s="36" t="s">
        <v>66</v>
      </c>
      <c r="E179" s="122"/>
      <c r="F179" s="10"/>
      <c r="G179" s="122"/>
      <c r="H179" s="148">
        <v>0</v>
      </c>
      <c r="I179" s="148">
        <v>0</v>
      </c>
    </row>
    <row r="180" spans="1:9" ht="25.5" x14ac:dyDescent="0.25">
      <c r="A180" s="37">
        <v>3227</v>
      </c>
      <c r="B180" s="38"/>
      <c r="C180" s="39"/>
      <c r="D180" s="36" t="s">
        <v>67</v>
      </c>
      <c r="E180" s="122"/>
      <c r="F180" s="10"/>
      <c r="G180" s="122"/>
      <c r="H180" s="148">
        <v>0</v>
      </c>
      <c r="I180" s="148">
        <v>0</v>
      </c>
    </row>
    <row r="181" spans="1:9" x14ac:dyDescent="0.25">
      <c r="A181" s="37"/>
      <c r="B181" s="38"/>
      <c r="C181" s="39"/>
      <c r="D181" s="36"/>
      <c r="E181" s="122"/>
      <c r="F181" s="10"/>
      <c r="G181" s="122"/>
      <c r="H181" s="10"/>
      <c r="I181" s="10"/>
    </row>
    <row r="182" spans="1:9" x14ac:dyDescent="0.25">
      <c r="A182" s="37"/>
      <c r="B182" s="38"/>
      <c r="C182" s="39"/>
      <c r="D182" s="55" t="s">
        <v>96</v>
      </c>
      <c r="E182" s="135">
        <f>SUM(E171)</f>
        <v>1118.03</v>
      </c>
      <c r="F182" s="56">
        <f t="shared" ref="F182" si="91">SUM(F171)</f>
        <v>1659</v>
      </c>
      <c r="G182" s="135">
        <f t="shared" ref="G182" si="92">SUM(G171)</f>
        <v>892.79</v>
      </c>
      <c r="H182" s="149">
        <f>(G182/F182)*100</f>
        <v>53.814948764315851</v>
      </c>
      <c r="I182" s="149">
        <f>(G182/E182)*100</f>
        <v>79.853850075579373</v>
      </c>
    </row>
    <row r="183" spans="1:9" x14ac:dyDescent="0.25">
      <c r="A183" s="37"/>
      <c r="B183" s="38"/>
      <c r="C183" s="39"/>
      <c r="D183" s="36"/>
      <c r="E183" s="10"/>
      <c r="F183" s="10"/>
      <c r="G183" s="10"/>
      <c r="H183" s="10"/>
      <c r="I183" s="10"/>
    </row>
    <row r="184" spans="1:9" ht="38.25" x14ac:dyDescent="0.25">
      <c r="A184" s="212" t="s">
        <v>25</v>
      </c>
      <c r="B184" s="213"/>
      <c r="C184" s="214"/>
      <c r="D184" s="20" t="s">
        <v>26</v>
      </c>
      <c r="E184" s="20" t="s">
        <v>167</v>
      </c>
      <c r="F184" s="20" t="s">
        <v>97</v>
      </c>
      <c r="G184" s="20" t="s">
        <v>166</v>
      </c>
      <c r="H184" s="138" t="s">
        <v>181</v>
      </c>
      <c r="I184" s="138" t="s">
        <v>182</v>
      </c>
    </row>
    <row r="185" spans="1:9" ht="15" customHeight="1" x14ac:dyDescent="0.25">
      <c r="A185" s="209" t="s">
        <v>122</v>
      </c>
      <c r="B185" s="210"/>
      <c r="C185" s="211"/>
      <c r="D185" s="23" t="s">
        <v>123</v>
      </c>
      <c r="E185" s="10"/>
      <c r="F185" s="10"/>
      <c r="G185" s="10"/>
      <c r="H185" s="10"/>
      <c r="I185" s="10"/>
    </row>
    <row r="186" spans="1:9" ht="25.5" customHeight="1" x14ac:dyDescent="0.25">
      <c r="A186" s="209" t="s">
        <v>152</v>
      </c>
      <c r="B186" s="210"/>
      <c r="C186" s="211"/>
      <c r="D186" s="23" t="s">
        <v>133</v>
      </c>
      <c r="E186" s="10"/>
      <c r="F186" s="10"/>
      <c r="G186" s="10"/>
      <c r="H186" s="10"/>
      <c r="I186" s="10"/>
    </row>
    <row r="187" spans="1:9" ht="15" customHeight="1" x14ac:dyDescent="0.25">
      <c r="A187" s="203" t="s">
        <v>124</v>
      </c>
      <c r="B187" s="204"/>
      <c r="C187" s="205"/>
      <c r="D187" s="35" t="s">
        <v>18</v>
      </c>
      <c r="E187" s="10"/>
      <c r="F187" s="10"/>
      <c r="G187" s="10"/>
      <c r="H187" s="10"/>
      <c r="I187" s="10"/>
    </row>
    <row r="188" spans="1:9" x14ac:dyDescent="0.25">
      <c r="A188" s="206">
        <v>3</v>
      </c>
      <c r="B188" s="207"/>
      <c r="C188" s="208"/>
      <c r="D188" s="53" t="s">
        <v>21</v>
      </c>
      <c r="E188" s="118">
        <f>SUM(E189)</f>
        <v>637.07000000000005</v>
      </c>
      <c r="F188" s="54">
        <f t="shared" ref="F188:G188" si="93">SUM(F189)</f>
        <v>1274</v>
      </c>
      <c r="G188" s="118">
        <f t="shared" si="93"/>
        <v>637.08000000000004</v>
      </c>
      <c r="H188" s="139">
        <f>(G188/F188)*100</f>
        <v>50.006279434850867</v>
      </c>
      <c r="I188" s="139">
        <f>(G188/E188)*100</f>
        <v>100.00156968621971</v>
      </c>
    </row>
    <row r="189" spans="1:9" x14ac:dyDescent="0.25">
      <c r="A189" s="194">
        <v>31</v>
      </c>
      <c r="B189" s="195"/>
      <c r="C189" s="196"/>
      <c r="D189" s="45" t="s">
        <v>22</v>
      </c>
      <c r="E189" s="126">
        <f>SUM(E190+E194+E196)</f>
        <v>637.07000000000005</v>
      </c>
      <c r="F189" s="46">
        <f>SUM(F190+F194+F196)</f>
        <v>1274</v>
      </c>
      <c r="G189" s="126">
        <f>SUM(G190+G194+G196)</f>
        <v>637.08000000000004</v>
      </c>
      <c r="H189" s="146">
        <f>(G189/F189)*100</f>
        <v>50.006279434850867</v>
      </c>
      <c r="I189" s="146">
        <f>(G189/E189)*100</f>
        <v>100.00156968621971</v>
      </c>
    </row>
    <row r="190" spans="1:9" ht="15" customHeight="1" x14ac:dyDescent="0.25">
      <c r="A190" s="40">
        <v>311</v>
      </c>
      <c r="B190" s="41"/>
      <c r="C190" s="42"/>
      <c r="D190" s="43" t="s">
        <v>38</v>
      </c>
      <c r="E190" s="134">
        <f t="shared" ref="E190:G190" si="94">SUM(E191:E193)</f>
        <v>0</v>
      </c>
      <c r="F190" s="44">
        <f t="shared" ref="F190" si="95">SUM(F191:F193)</f>
        <v>0</v>
      </c>
      <c r="G190" s="134">
        <f t="shared" si="94"/>
        <v>0</v>
      </c>
      <c r="H190" s="147">
        <v>0</v>
      </c>
      <c r="I190" s="147">
        <v>0</v>
      </c>
    </row>
    <row r="191" spans="1:9" x14ac:dyDescent="0.25">
      <c r="A191" s="37">
        <v>3111</v>
      </c>
      <c r="B191" s="38"/>
      <c r="C191" s="39"/>
      <c r="D191" s="36" t="s">
        <v>50</v>
      </c>
      <c r="E191" s="122"/>
      <c r="F191" s="10"/>
      <c r="G191" s="122"/>
      <c r="H191" s="148">
        <v>0</v>
      </c>
      <c r="I191" s="148">
        <v>0</v>
      </c>
    </row>
    <row r="192" spans="1:9" x14ac:dyDescent="0.25">
      <c r="A192" s="37">
        <v>3113</v>
      </c>
      <c r="B192" s="38"/>
      <c r="C192" s="39"/>
      <c r="D192" s="36" t="s">
        <v>51</v>
      </c>
      <c r="E192" s="122"/>
      <c r="F192" s="10"/>
      <c r="G192" s="122"/>
      <c r="H192" s="148">
        <v>0</v>
      </c>
      <c r="I192" s="148">
        <v>0</v>
      </c>
    </row>
    <row r="193" spans="1:9" x14ac:dyDescent="0.25">
      <c r="A193" s="37">
        <v>3114</v>
      </c>
      <c r="B193" s="38"/>
      <c r="C193" s="39"/>
      <c r="D193" s="36" t="s">
        <v>52</v>
      </c>
      <c r="E193" s="122"/>
      <c r="F193" s="10"/>
      <c r="G193" s="122"/>
      <c r="H193" s="148">
        <v>0</v>
      </c>
      <c r="I193" s="148">
        <v>0</v>
      </c>
    </row>
    <row r="194" spans="1:9" x14ac:dyDescent="0.25">
      <c r="A194" s="40">
        <v>312</v>
      </c>
      <c r="B194" s="41"/>
      <c r="C194" s="42"/>
      <c r="D194" s="43" t="s">
        <v>53</v>
      </c>
      <c r="E194" s="134">
        <f t="shared" ref="E194:G194" si="96">SUM(E195)</f>
        <v>637.07000000000005</v>
      </c>
      <c r="F194" s="44">
        <f t="shared" si="96"/>
        <v>1274</v>
      </c>
      <c r="G194" s="134">
        <f t="shared" si="96"/>
        <v>637.08000000000004</v>
      </c>
      <c r="H194" s="147">
        <f>(G194/F194)*100</f>
        <v>50.006279434850867</v>
      </c>
      <c r="I194" s="147">
        <f>(G194/E194)*100</f>
        <v>100.00156968621971</v>
      </c>
    </row>
    <row r="195" spans="1:9" x14ac:dyDescent="0.25">
      <c r="A195" s="37">
        <v>3121</v>
      </c>
      <c r="B195" s="38"/>
      <c r="C195" s="39"/>
      <c r="D195" s="36" t="s">
        <v>54</v>
      </c>
      <c r="E195" s="122">
        <v>637.07000000000005</v>
      </c>
      <c r="F195" s="10">
        <v>1274</v>
      </c>
      <c r="G195" s="122">
        <v>637.08000000000004</v>
      </c>
      <c r="H195" s="148">
        <f>(G195/F195)*100</f>
        <v>50.006279434850867</v>
      </c>
      <c r="I195" s="148">
        <f t="shared" ref="I195" si="97">(G195/E195)*100</f>
        <v>100.00156968621971</v>
      </c>
    </row>
    <row r="196" spans="1:9" x14ac:dyDescent="0.25">
      <c r="A196" s="40">
        <v>313</v>
      </c>
      <c r="B196" s="41"/>
      <c r="C196" s="42"/>
      <c r="D196" s="43" t="s">
        <v>39</v>
      </c>
      <c r="E196" s="134">
        <f t="shared" ref="E196:G196" si="98">SUM(E197:E198)</f>
        <v>0</v>
      </c>
      <c r="F196" s="44">
        <f t="shared" ref="F196" si="99">SUM(F197:F198)</f>
        <v>0</v>
      </c>
      <c r="G196" s="134">
        <f t="shared" si="98"/>
        <v>0</v>
      </c>
      <c r="H196" s="147">
        <v>0</v>
      </c>
      <c r="I196" s="147">
        <v>0</v>
      </c>
    </row>
    <row r="197" spans="1:9" x14ac:dyDescent="0.25">
      <c r="A197" s="37">
        <v>3131</v>
      </c>
      <c r="B197" s="38"/>
      <c r="C197" s="39"/>
      <c r="D197" s="36" t="s">
        <v>55</v>
      </c>
      <c r="E197" s="122"/>
      <c r="F197" s="10"/>
      <c r="G197" s="122"/>
      <c r="H197" s="148">
        <v>0</v>
      </c>
      <c r="I197" s="148">
        <v>0</v>
      </c>
    </row>
    <row r="198" spans="1:9" ht="25.5" x14ac:dyDescent="0.25">
      <c r="A198" s="37">
        <v>3132</v>
      </c>
      <c r="B198" s="38"/>
      <c r="C198" s="39"/>
      <c r="D198" s="36" t="s">
        <v>56</v>
      </c>
      <c r="E198" s="122"/>
      <c r="F198" s="10"/>
      <c r="G198" s="122"/>
      <c r="H198" s="148">
        <v>0</v>
      </c>
      <c r="I198" s="148">
        <v>0</v>
      </c>
    </row>
    <row r="199" spans="1:9" x14ac:dyDescent="0.25">
      <c r="A199" s="37"/>
      <c r="B199" s="38"/>
      <c r="C199" s="39"/>
      <c r="D199" s="36"/>
      <c r="E199" s="122"/>
      <c r="F199" s="10"/>
      <c r="G199" s="122"/>
      <c r="H199" s="10"/>
      <c r="I199" s="10"/>
    </row>
    <row r="200" spans="1:9" x14ac:dyDescent="0.25">
      <c r="A200" s="37"/>
      <c r="B200" s="38"/>
      <c r="C200" s="39"/>
      <c r="D200" s="55" t="s">
        <v>96</v>
      </c>
      <c r="E200" s="135">
        <f>SUM(E188)</f>
        <v>637.07000000000005</v>
      </c>
      <c r="F200" s="56">
        <f t="shared" ref="F200" si="100">SUM(F188)</f>
        <v>1274</v>
      </c>
      <c r="G200" s="135">
        <f t="shared" ref="G200" si="101">SUM(G188)</f>
        <v>637.08000000000004</v>
      </c>
      <c r="H200" s="149">
        <f>(G200/F200)*100</f>
        <v>50.006279434850867</v>
      </c>
      <c r="I200" s="149">
        <f>(G200/E200)*100</f>
        <v>100.00156968621971</v>
      </c>
    </row>
    <row r="201" spans="1:9" x14ac:dyDescent="0.25">
      <c r="A201" s="37"/>
      <c r="B201" s="38"/>
      <c r="C201" s="39"/>
      <c r="D201" s="36"/>
      <c r="E201" s="10"/>
      <c r="F201" s="10"/>
      <c r="G201" s="10"/>
      <c r="H201" s="10"/>
      <c r="I201" s="10"/>
    </row>
    <row r="202" spans="1:9" ht="38.25" x14ac:dyDescent="0.25">
      <c r="A202" s="212" t="s">
        <v>25</v>
      </c>
      <c r="B202" s="213"/>
      <c r="C202" s="214"/>
      <c r="D202" s="20" t="s">
        <v>26</v>
      </c>
      <c r="E202" s="20" t="s">
        <v>167</v>
      </c>
      <c r="F202" s="20" t="s">
        <v>97</v>
      </c>
      <c r="G202" s="20" t="s">
        <v>166</v>
      </c>
      <c r="H202" s="138" t="s">
        <v>181</v>
      </c>
      <c r="I202" s="138" t="s">
        <v>182</v>
      </c>
    </row>
    <row r="203" spans="1:9" ht="15" customHeight="1" x14ac:dyDescent="0.25">
      <c r="A203" s="209" t="s">
        <v>122</v>
      </c>
      <c r="B203" s="210"/>
      <c r="C203" s="211"/>
      <c r="D203" s="23" t="s">
        <v>123</v>
      </c>
      <c r="E203" s="10"/>
      <c r="F203" s="10"/>
      <c r="G203" s="10"/>
      <c r="H203" s="10"/>
      <c r="I203" s="10"/>
    </row>
    <row r="204" spans="1:9" ht="25.5" customHeight="1" x14ac:dyDescent="0.25">
      <c r="A204" s="209" t="s">
        <v>153</v>
      </c>
      <c r="B204" s="210"/>
      <c r="C204" s="211"/>
      <c r="D204" s="23" t="s">
        <v>137</v>
      </c>
      <c r="E204" s="10"/>
      <c r="F204" s="10"/>
      <c r="G204" s="10"/>
      <c r="H204" s="10"/>
      <c r="I204" s="10"/>
    </row>
    <row r="205" spans="1:9" ht="15" customHeight="1" x14ac:dyDescent="0.25">
      <c r="A205" s="203" t="s">
        <v>134</v>
      </c>
      <c r="B205" s="204"/>
      <c r="C205" s="205"/>
      <c r="D205" s="35" t="s">
        <v>35</v>
      </c>
      <c r="E205" s="10" t="s">
        <v>174</v>
      </c>
      <c r="F205" s="10"/>
      <c r="G205" s="10" t="s">
        <v>175</v>
      </c>
      <c r="H205" s="10"/>
      <c r="I205" s="10"/>
    </row>
    <row r="206" spans="1:9" ht="25.5" customHeight="1" x14ac:dyDescent="0.25">
      <c r="A206" s="206">
        <v>3</v>
      </c>
      <c r="B206" s="207"/>
      <c r="C206" s="208"/>
      <c r="D206" s="53" t="s">
        <v>21</v>
      </c>
      <c r="E206" s="118">
        <f>SUM(E207+E217)</f>
        <v>517.62</v>
      </c>
      <c r="F206" s="54">
        <f t="shared" ref="F206:G206" si="102">SUM(F207+F217)</f>
        <v>0</v>
      </c>
      <c r="G206" s="118">
        <f t="shared" si="102"/>
        <v>294</v>
      </c>
      <c r="H206" s="139">
        <v>0</v>
      </c>
      <c r="I206" s="139">
        <f>(G206/E206)*100</f>
        <v>56.7984235539585</v>
      </c>
    </row>
    <row r="207" spans="1:9" ht="15" customHeight="1" x14ac:dyDescent="0.25">
      <c r="A207" s="194">
        <v>31</v>
      </c>
      <c r="B207" s="195"/>
      <c r="C207" s="196"/>
      <c r="D207" s="45" t="s">
        <v>22</v>
      </c>
      <c r="E207" s="126">
        <f t="shared" ref="E207:G207" si="103">SUM(E208+E212+E214)</f>
        <v>0</v>
      </c>
      <c r="F207" s="46">
        <f t="shared" si="103"/>
        <v>0</v>
      </c>
      <c r="G207" s="126">
        <f t="shared" si="103"/>
        <v>0</v>
      </c>
      <c r="H207" s="146">
        <v>0</v>
      </c>
      <c r="I207" s="146">
        <v>0</v>
      </c>
    </row>
    <row r="208" spans="1:9" x14ac:dyDescent="0.25">
      <c r="A208" s="40">
        <v>311</v>
      </c>
      <c r="B208" s="41"/>
      <c r="C208" s="42"/>
      <c r="D208" s="43" t="s">
        <v>38</v>
      </c>
      <c r="E208" s="134">
        <f t="shared" ref="E208:G208" si="104">SUM(E209:E211)</f>
        <v>0</v>
      </c>
      <c r="F208" s="44">
        <f t="shared" si="104"/>
        <v>0</v>
      </c>
      <c r="G208" s="134">
        <f t="shared" si="104"/>
        <v>0</v>
      </c>
      <c r="H208" s="147">
        <v>0</v>
      </c>
      <c r="I208" s="147">
        <v>0</v>
      </c>
    </row>
    <row r="209" spans="1:9" x14ac:dyDescent="0.25">
      <c r="A209" s="37">
        <v>3111</v>
      </c>
      <c r="B209" s="38"/>
      <c r="C209" s="39"/>
      <c r="D209" s="36" t="s">
        <v>50</v>
      </c>
      <c r="E209" s="122"/>
      <c r="F209" s="10"/>
      <c r="G209" s="122"/>
      <c r="H209" s="148">
        <v>0</v>
      </c>
      <c r="I209" s="148">
        <v>0</v>
      </c>
    </row>
    <row r="210" spans="1:9" x14ac:dyDescent="0.25">
      <c r="A210" s="37">
        <v>3113</v>
      </c>
      <c r="B210" s="38"/>
      <c r="C210" s="39"/>
      <c r="D210" s="36" t="s">
        <v>51</v>
      </c>
      <c r="E210" s="122"/>
      <c r="F210" s="10"/>
      <c r="G210" s="122"/>
      <c r="H210" s="148">
        <v>0</v>
      </c>
      <c r="I210" s="148">
        <v>0</v>
      </c>
    </row>
    <row r="211" spans="1:9" x14ac:dyDescent="0.25">
      <c r="A211" s="37">
        <v>3114</v>
      </c>
      <c r="B211" s="38"/>
      <c r="C211" s="39"/>
      <c r="D211" s="36" t="s">
        <v>52</v>
      </c>
      <c r="E211" s="122"/>
      <c r="F211" s="10"/>
      <c r="G211" s="122"/>
      <c r="H211" s="148">
        <v>0</v>
      </c>
      <c r="I211" s="148">
        <v>0</v>
      </c>
    </row>
    <row r="212" spans="1:9" x14ac:dyDescent="0.25">
      <c r="A212" s="40">
        <v>312</v>
      </c>
      <c r="B212" s="41"/>
      <c r="C212" s="42"/>
      <c r="D212" s="43" t="s">
        <v>53</v>
      </c>
      <c r="E212" s="134">
        <f t="shared" ref="E212:G212" si="105">SUM(E213)</f>
        <v>0</v>
      </c>
      <c r="F212" s="44">
        <f t="shared" si="105"/>
        <v>0</v>
      </c>
      <c r="G212" s="134">
        <f t="shared" si="105"/>
        <v>0</v>
      </c>
      <c r="H212" s="147">
        <v>0</v>
      </c>
      <c r="I212" s="147">
        <v>0</v>
      </c>
    </row>
    <row r="213" spans="1:9" x14ac:dyDescent="0.25">
      <c r="A213" s="37">
        <v>3121</v>
      </c>
      <c r="B213" s="38"/>
      <c r="C213" s="39"/>
      <c r="D213" s="36" t="s">
        <v>54</v>
      </c>
      <c r="E213" s="122"/>
      <c r="F213" s="10"/>
      <c r="G213" s="122"/>
      <c r="H213" s="148">
        <v>0</v>
      </c>
      <c r="I213" s="148">
        <v>0</v>
      </c>
    </row>
    <row r="214" spans="1:9" x14ac:dyDescent="0.25">
      <c r="A214" s="40">
        <v>313</v>
      </c>
      <c r="B214" s="41"/>
      <c r="C214" s="42"/>
      <c r="D214" s="43" t="s">
        <v>39</v>
      </c>
      <c r="E214" s="134">
        <f t="shared" ref="E214:G214" si="106">SUM(E215:E216)</f>
        <v>0</v>
      </c>
      <c r="F214" s="44">
        <f t="shared" si="106"/>
        <v>0</v>
      </c>
      <c r="G214" s="134">
        <f t="shared" si="106"/>
        <v>0</v>
      </c>
      <c r="H214" s="147">
        <v>0</v>
      </c>
      <c r="I214" s="147">
        <v>0</v>
      </c>
    </row>
    <row r="215" spans="1:9" x14ac:dyDescent="0.25">
      <c r="A215" s="37">
        <v>3131</v>
      </c>
      <c r="B215" s="38"/>
      <c r="C215" s="39"/>
      <c r="D215" s="36" t="s">
        <v>55</v>
      </c>
      <c r="E215" s="122"/>
      <c r="F215" s="10"/>
      <c r="G215" s="122"/>
      <c r="H215" s="148">
        <v>0</v>
      </c>
      <c r="I215" s="148">
        <v>0</v>
      </c>
    </row>
    <row r="216" spans="1:9" ht="25.5" x14ac:dyDescent="0.25">
      <c r="A216" s="37">
        <v>3132</v>
      </c>
      <c r="B216" s="38"/>
      <c r="C216" s="39"/>
      <c r="D216" s="36" t="s">
        <v>56</v>
      </c>
      <c r="E216" s="122"/>
      <c r="F216" s="10"/>
      <c r="G216" s="122"/>
      <c r="H216" s="148">
        <v>0</v>
      </c>
      <c r="I216" s="148">
        <v>0</v>
      </c>
    </row>
    <row r="217" spans="1:9" x14ac:dyDescent="0.25">
      <c r="A217" s="194">
        <v>32</v>
      </c>
      <c r="B217" s="195"/>
      <c r="C217" s="196"/>
      <c r="D217" s="45" t="s">
        <v>27</v>
      </c>
      <c r="E217" s="126">
        <f t="shared" ref="E217:G217" si="107">SUM(E218+E223+E231+E241+E242)</f>
        <v>517.62</v>
      </c>
      <c r="F217" s="46">
        <f t="shared" si="107"/>
        <v>0</v>
      </c>
      <c r="G217" s="126">
        <f t="shared" si="107"/>
        <v>294</v>
      </c>
      <c r="H217" s="146">
        <v>0</v>
      </c>
      <c r="I217" s="146">
        <f>(G217/E217)*100</f>
        <v>56.7984235539585</v>
      </c>
    </row>
    <row r="218" spans="1:9" x14ac:dyDescent="0.25">
      <c r="A218" s="40">
        <v>321</v>
      </c>
      <c r="B218" s="41"/>
      <c r="C218" s="42"/>
      <c r="D218" s="43" t="s">
        <v>40</v>
      </c>
      <c r="E218" s="134">
        <f t="shared" ref="E218:G218" si="108">SUM(E219:E222)</f>
        <v>0</v>
      </c>
      <c r="F218" s="44">
        <f t="shared" si="108"/>
        <v>0</v>
      </c>
      <c r="G218" s="134">
        <f t="shared" si="108"/>
        <v>0</v>
      </c>
      <c r="H218" s="147">
        <v>0</v>
      </c>
      <c r="I218" s="147">
        <v>0</v>
      </c>
    </row>
    <row r="219" spans="1:9" x14ac:dyDescent="0.25">
      <c r="A219" s="37">
        <v>3211</v>
      </c>
      <c r="B219" s="38"/>
      <c r="C219" s="39"/>
      <c r="D219" s="36" t="s">
        <v>57</v>
      </c>
      <c r="E219" s="122"/>
      <c r="F219" s="10"/>
      <c r="G219" s="122"/>
      <c r="H219" s="148">
        <v>0</v>
      </c>
      <c r="I219" s="148">
        <v>0</v>
      </c>
    </row>
    <row r="220" spans="1:9" ht="25.5" x14ac:dyDescent="0.25">
      <c r="A220" s="37">
        <v>3212</v>
      </c>
      <c r="B220" s="38"/>
      <c r="C220" s="39"/>
      <c r="D220" s="36" t="s">
        <v>58</v>
      </c>
      <c r="E220" s="122"/>
      <c r="F220" s="10"/>
      <c r="G220" s="122"/>
      <c r="H220" s="148">
        <v>0</v>
      </c>
      <c r="I220" s="148">
        <v>0</v>
      </c>
    </row>
    <row r="221" spans="1:9" x14ac:dyDescent="0.25">
      <c r="A221" s="37">
        <v>3213</v>
      </c>
      <c r="B221" s="38"/>
      <c r="C221" s="39"/>
      <c r="D221" s="36" t="s">
        <v>59</v>
      </c>
      <c r="E221" s="122"/>
      <c r="F221" s="10"/>
      <c r="G221" s="122"/>
      <c r="H221" s="148">
        <v>0</v>
      </c>
      <c r="I221" s="148">
        <v>0</v>
      </c>
    </row>
    <row r="222" spans="1:9" ht="25.5" x14ac:dyDescent="0.25">
      <c r="A222" s="37">
        <v>3214</v>
      </c>
      <c r="B222" s="38"/>
      <c r="C222" s="39"/>
      <c r="D222" s="36" t="s">
        <v>60</v>
      </c>
      <c r="E222" s="122"/>
      <c r="F222" s="10"/>
      <c r="G222" s="122"/>
      <c r="H222" s="148">
        <v>0</v>
      </c>
      <c r="I222" s="148">
        <v>0</v>
      </c>
    </row>
    <row r="223" spans="1:9" x14ac:dyDescent="0.25">
      <c r="A223" s="40">
        <v>322</v>
      </c>
      <c r="B223" s="41"/>
      <c r="C223" s="42"/>
      <c r="D223" s="43" t="s">
        <v>41</v>
      </c>
      <c r="E223" s="134">
        <f t="shared" ref="E223:G223" si="109">SUM(E224:E230)</f>
        <v>298.33000000000004</v>
      </c>
      <c r="F223" s="44">
        <f t="shared" si="109"/>
        <v>0</v>
      </c>
      <c r="G223" s="134">
        <f t="shared" si="109"/>
        <v>190.38</v>
      </c>
      <c r="H223" s="147">
        <v>0</v>
      </c>
      <c r="I223" s="147">
        <f>(G223/E223)*100</f>
        <v>63.815238159085567</v>
      </c>
    </row>
    <row r="224" spans="1:9" ht="25.5" x14ac:dyDescent="0.25">
      <c r="A224" s="37">
        <v>3221</v>
      </c>
      <c r="B224" s="38"/>
      <c r="C224" s="39"/>
      <c r="D224" s="36" t="s">
        <v>61</v>
      </c>
      <c r="E224" s="122">
        <v>71.75</v>
      </c>
      <c r="F224" s="10"/>
      <c r="G224" s="122"/>
      <c r="H224" s="148">
        <v>0</v>
      </c>
      <c r="I224" s="148">
        <f t="shared" ref="I224:I225" si="110">(G224/E224)*100</f>
        <v>0</v>
      </c>
    </row>
    <row r="225" spans="1:9" x14ac:dyDescent="0.25">
      <c r="A225" s="37">
        <v>3222</v>
      </c>
      <c r="B225" s="38"/>
      <c r="C225" s="39"/>
      <c r="D225" s="36" t="s">
        <v>62</v>
      </c>
      <c r="E225" s="122">
        <v>226.58</v>
      </c>
      <c r="F225" s="10"/>
      <c r="G225" s="122">
        <v>190.38</v>
      </c>
      <c r="H225" s="148">
        <v>0</v>
      </c>
      <c r="I225" s="148">
        <f t="shared" si="110"/>
        <v>84.023303027628202</v>
      </c>
    </row>
    <row r="226" spans="1:9" x14ac:dyDescent="0.25">
      <c r="A226" s="37">
        <v>3223</v>
      </c>
      <c r="B226" s="38"/>
      <c r="C226" s="39"/>
      <c r="D226" s="36" t="s">
        <v>63</v>
      </c>
      <c r="E226" s="122"/>
      <c r="F226" s="10"/>
      <c r="G226" s="122"/>
      <c r="H226" s="148">
        <v>0</v>
      </c>
      <c r="I226" s="148">
        <v>0</v>
      </c>
    </row>
    <row r="227" spans="1:9" ht="25.5" x14ac:dyDescent="0.25">
      <c r="A227" s="37">
        <v>3224</v>
      </c>
      <c r="B227" s="38"/>
      <c r="C227" s="39"/>
      <c r="D227" s="36" t="s">
        <v>64</v>
      </c>
      <c r="E227" s="122"/>
      <c r="F227" s="10"/>
      <c r="G227" s="122"/>
      <c r="H227" s="148">
        <v>0</v>
      </c>
      <c r="I227" s="148">
        <v>0</v>
      </c>
    </row>
    <row r="228" spans="1:9" x14ac:dyDescent="0.25">
      <c r="A228" s="37">
        <v>3225</v>
      </c>
      <c r="B228" s="38"/>
      <c r="C228" s="39"/>
      <c r="D228" s="36" t="s">
        <v>65</v>
      </c>
      <c r="E228" s="122"/>
      <c r="F228" s="10"/>
      <c r="G228" s="122"/>
      <c r="H228" s="148">
        <v>0</v>
      </c>
      <c r="I228" s="148">
        <v>0</v>
      </c>
    </row>
    <row r="229" spans="1:9" ht="25.5" x14ac:dyDescent="0.25">
      <c r="A229" s="37">
        <v>3226</v>
      </c>
      <c r="B229" s="38"/>
      <c r="C229" s="39"/>
      <c r="D229" s="36" t="s">
        <v>66</v>
      </c>
      <c r="E229" s="122"/>
      <c r="F229" s="10"/>
      <c r="G229" s="122"/>
      <c r="H229" s="148">
        <v>0</v>
      </c>
      <c r="I229" s="148">
        <v>0</v>
      </c>
    </row>
    <row r="230" spans="1:9" ht="25.5" x14ac:dyDescent="0.25">
      <c r="A230" s="37">
        <v>3227</v>
      </c>
      <c r="B230" s="38"/>
      <c r="C230" s="39"/>
      <c r="D230" s="36" t="s">
        <v>67</v>
      </c>
      <c r="E230" s="122"/>
      <c r="F230" s="10"/>
      <c r="G230" s="122"/>
      <c r="H230" s="148">
        <v>0</v>
      </c>
      <c r="I230" s="148">
        <v>0</v>
      </c>
    </row>
    <row r="231" spans="1:9" x14ac:dyDescent="0.25">
      <c r="A231" s="40">
        <v>323</v>
      </c>
      <c r="B231" s="41"/>
      <c r="C231" s="42"/>
      <c r="D231" s="43" t="s">
        <v>42</v>
      </c>
      <c r="E231" s="134">
        <f t="shared" ref="E231:G231" si="111">SUM(E232:E240)</f>
        <v>0</v>
      </c>
      <c r="F231" s="44">
        <f t="shared" si="111"/>
        <v>0</v>
      </c>
      <c r="G231" s="134">
        <f t="shared" si="111"/>
        <v>0</v>
      </c>
      <c r="H231" s="147">
        <v>0</v>
      </c>
      <c r="I231" s="147">
        <v>0</v>
      </c>
    </row>
    <row r="232" spans="1:9" x14ac:dyDescent="0.25">
      <c r="A232" s="37">
        <v>3231</v>
      </c>
      <c r="B232" s="38"/>
      <c r="C232" s="39"/>
      <c r="D232" s="36" t="s">
        <v>68</v>
      </c>
      <c r="E232" s="122"/>
      <c r="F232" s="10"/>
      <c r="G232" s="122"/>
      <c r="H232" s="148">
        <v>0</v>
      </c>
      <c r="I232" s="148">
        <v>0</v>
      </c>
    </row>
    <row r="233" spans="1:9" ht="25.5" x14ac:dyDescent="0.25">
      <c r="A233" s="37">
        <v>3232</v>
      </c>
      <c r="B233" s="38"/>
      <c r="C233" s="39"/>
      <c r="D233" s="36" t="s">
        <v>69</v>
      </c>
      <c r="E233" s="122"/>
      <c r="F233" s="10"/>
      <c r="G233" s="122"/>
      <c r="H233" s="148">
        <v>0</v>
      </c>
      <c r="I233" s="148">
        <v>0</v>
      </c>
    </row>
    <row r="234" spans="1:9" x14ac:dyDescent="0.25">
      <c r="A234" s="37">
        <v>3233</v>
      </c>
      <c r="B234" s="38"/>
      <c r="C234" s="39"/>
      <c r="D234" s="36" t="s">
        <v>70</v>
      </c>
      <c r="E234" s="122"/>
      <c r="F234" s="10"/>
      <c r="G234" s="122"/>
      <c r="H234" s="148">
        <v>0</v>
      </c>
      <c r="I234" s="148">
        <v>0</v>
      </c>
    </row>
    <row r="235" spans="1:9" x14ac:dyDescent="0.25">
      <c r="A235" s="37">
        <v>3234</v>
      </c>
      <c r="B235" s="38"/>
      <c r="C235" s="39"/>
      <c r="D235" s="36" t="s">
        <v>71</v>
      </c>
      <c r="E235" s="122"/>
      <c r="F235" s="10"/>
      <c r="G235" s="122"/>
      <c r="H235" s="148">
        <v>0</v>
      </c>
      <c r="I235" s="148">
        <v>0</v>
      </c>
    </row>
    <row r="236" spans="1:9" x14ac:dyDescent="0.25">
      <c r="A236" s="37">
        <v>3235</v>
      </c>
      <c r="B236" s="38"/>
      <c r="C236" s="39"/>
      <c r="D236" s="36" t="s">
        <v>72</v>
      </c>
      <c r="E236" s="122"/>
      <c r="F236" s="10"/>
      <c r="G236" s="122"/>
      <c r="H236" s="148">
        <v>0</v>
      </c>
      <c r="I236" s="148">
        <v>0</v>
      </c>
    </row>
    <row r="237" spans="1:9" x14ac:dyDescent="0.25">
      <c r="A237" s="37">
        <v>3236</v>
      </c>
      <c r="B237" s="38"/>
      <c r="C237" s="39"/>
      <c r="D237" s="36" t="s">
        <v>73</v>
      </c>
      <c r="E237" s="122"/>
      <c r="F237" s="10"/>
      <c r="G237" s="122"/>
      <c r="H237" s="148">
        <v>0</v>
      </c>
      <c r="I237" s="148">
        <v>0</v>
      </c>
    </row>
    <row r="238" spans="1:9" x14ac:dyDescent="0.25">
      <c r="A238" s="37">
        <v>3237</v>
      </c>
      <c r="B238" s="38"/>
      <c r="C238" s="39"/>
      <c r="D238" s="36" t="s">
        <v>74</v>
      </c>
      <c r="E238" s="122"/>
      <c r="F238" s="10"/>
      <c r="G238" s="122"/>
      <c r="H238" s="148">
        <v>0</v>
      </c>
      <c r="I238" s="148">
        <v>0</v>
      </c>
    </row>
    <row r="239" spans="1:9" x14ac:dyDescent="0.25">
      <c r="A239" s="37">
        <v>3238</v>
      </c>
      <c r="B239" s="38"/>
      <c r="C239" s="39"/>
      <c r="D239" s="36" t="s">
        <v>75</v>
      </c>
      <c r="E239" s="122"/>
      <c r="F239" s="10"/>
      <c r="G239" s="122"/>
      <c r="H239" s="148">
        <v>0</v>
      </c>
      <c r="I239" s="148">
        <v>0</v>
      </c>
    </row>
    <row r="240" spans="1:9" x14ac:dyDescent="0.25">
      <c r="A240" s="37">
        <v>3239</v>
      </c>
      <c r="B240" s="38"/>
      <c r="C240" s="39"/>
      <c r="D240" s="36" t="s">
        <v>76</v>
      </c>
      <c r="E240" s="122"/>
      <c r="F240" s="10"/>
      <c r="G240" s="122"/>
      <c r="H240" s="148">
        <v>0</v>
      </c>
      <c r="I240" s="148">
        <v>0</v>
      </c>
    </row>
    <row r="241" spans="1:9" ht="25.5" x14ac:dyDescent="0.25">
      <c r="A241" s="40">
        <v>324</v>
      </c>
      <c r="B241" s="41"/>
      <c r="C241" s="42"/>
      <c r="D241" s="43" t="s">
        <v>77</v>
      </c>
      <c r="E241" s="134"/>
      <c r="F241" s="44"/>
      <c r="G241" s="134"/>
      <c r="H241" s="147">
        <v>0</v>
      </c>
      <c r="I241" s="147">
        <v>0</v>
      </c>
    </row>
    <row r="242" spans="1:9" ht="25.5" x14ac:dyDescent="0.25">
      <c r="A242" s="40">
        <v>329</v>
      </c>
      <c r="B242" s="41"/>
      <c r="C242" s="42"/>
      <c r="D242" s="43" t="s">
        <v>78</v>
      </c>
      <c r="E242" s="134">
        <f t="shared" ref="E242:G242" si="112">SUM(E243:E249)</f>
        <v>219.29</v>
      </c>
      <c r="F242" s="44">
        <f t="shared" si="112"/>
        <v>0</v>
      </c>
      <c r="G242" s="134">
        <f t="shared" si="112"/>
        <v>103.62</v>
      </c>
      <c r="H242" s="147">
        <v>0</v>
      </c>
      <c r="I242" s="147">
        <f>(G242/E242)*100</f>
        <v>47.252496693875692</v>
      </c>
    </row>
    <row r="243" spans="1:9" ht="38.25" x14ac:dyDescent="0.25">
      <c r="A243" s="37">
        <v>3291</v>
      </c>
      <c r="B243" s="38"/>
      <c r="C243" s="39"/>
      <c r="D243" s="36" t="s">
        <v>79</v>
      </c>
      <c r="E243" s="122"/>
      <c r="F243" s="10"/>
      <c r="G243" s="122"/>
      <c r="H243" s="148">
        <v>0</v>
      </c>
      <c r="I243" s="148">
        <v>0</v>
      </c>
    </row>
    <row r="244" spans="1:9" x14ac:dyDescent="0.25">
      <c r="A244" s="37">
        <v>3292</v>
      </c>
      <c r="B244" s="38"/>
      <c r="C244" s="39"/>
      <c r="D244" s="36" t="s">
        <v>80</v>
      </c>
      <c r="E244" s="122"/>
      <c r="F244" s="10"/>
      <c r="G244" s="122"/>
      <c r="H244" s="148">
        <v>0</v>
      </c>
      <c r="I244" s="148">
        <v>0</v>
      </c>
    </row>
    <row r="245" spans="1:9" x14ac:dyDescent="0.25">
      <c r="A245" s="37">
        <v>3293</v>
      </c>
      <c r="B245" s="38"/>
      <c r="C245" s="39"/>
      <c r="D245" s="36" t="s">
        <v>81</v>
      </c>
      <c r="E245" s="122"/>
      <c r="F245" s="10"/>
      <c r="G245" s="122"/>
      <c r="H245" s="148">
        <v>0</v>
      </c>
      <c r="I245" s="148">
        <v>0</v>
      </c>
    </row>
    <row r="246" spans="1:9" x14ac:dyDescent="0.25">
      <c r="A246" s="37">
        <v>3294</v>
      </c>
      <c r="B246" s="38"/>
      <c r="C246" s="39"/>
      <c r="D246" s="36" t="s">
        <v>82</v>
      </c>
      <c r="E246" s="122"/>
      <c r="F246" s="10"/>
      <c r="G246" s="122"/>
      <c r="H246" s="148">
        <v>0</v>
      </c>
      <c r="I246" s="148">
        <v>0</v>
      </c>
    </row>
    <row r="247" spans="1:9" x14ac:dyDescent="0.25">
      <c r="A247" s="37">
        <v>3295</v>
      </c>
      <c r="B247" s="38"/>
      <c r="C247" s="39"/>
      <c r="D247" s="36" t="s">
        <v>83</v>
      </c>
      <c r="E247" s="122"/>
      <c r="F247" s="10"/>
      <c r="G247" s="122"/>
      <c r="H247" s="148">
        <v>0</v>
      </c>
      <c r="I247" s="148">
        <v>0</v>
      </c>
    </row>
    <row r="248" spans="1:9" x14ac:dyDescent="0.25">
      <c r="A248" s="37">
        <v>3296</v>
      </c>
      <c r="B248" s="38"/>
      <c r="C248" s="39"/>
      <c r="D248" s="36" t="s">
        <v>84</v>
      </c>
      <c r="E248" s="122"/>
      <c r="F248" s="10"/>
      <c r="G248" s="122"/>
      <c r="H248" s="148">
        <v>0</v>
      </c>
      <c r="I248" s="148">
        <v>0</v>
      </c>
    </row>
    <row r="249" spans="1:9" ht="25.5" x14ac:dyDescent="0.25">
      <c r="A249" s="37">
        <v>3299</v>
      </c>
      <c r="B249" s="38"/>
      <c r="C249" s="39"/>
      <c r="D249" s="36" t="s">
        <v>43</v>
      </c>
      <c r="E249" s="122">
        <v>219.29</v>
      </c>
      <c r="F249" s="10"/>
      <c r="G249" s="122">
        <v>103.62</v>
      </c>
      <c r="H249" s="148">
        <v>0</v>
      </c>
      <c r="I249" s="148">
        <f t="shared" ref="I249" si="113">(G249/E249)*100</f>
        <v>47.252496693875692</v>
      </c>
    </row>
    <row r="250" spans="1:9" x14ac:dyDescent="0.25">
      <c r="A250" s="37"/>
      <c r="B250" s="38"/>
      <c r="C250" s="39"/>
      <c r="D250" s="36"/>
      <c r="E250" s="122"/>
      <c r="F250" s="10"/>
      <c r="G250" s="122"/>
      <c r="H250" s="148">
        <v>0</v>
      </c>
      <c r="I250" s="148">
        <v>0</v>
      </c>
    </row>
    <row r="251" spans="1:9" x14ac:dyDescent="0.25">
      <c r="A251" s="37"/>
      <c r="B251" s="38"/>
      <c r="C251" s="39"/>
      <c r="D251" s="36"/>
      <c r="E251" s="122"/>
      <c r="F251" s="10"/>
      <c r="G251" s="122"/>
      <c r="H251" s="148"/>
      <c r="I251" s="10"/>
    </row>
    <row r="252" spans="1:9" x14ac:dyDescent="0.25">
      <c r="A252" s="37"/>
      <c r="B252" s="38"/>
      <c r="C252" s="39"/>
      <c r="D252" s="55" t="s">
        <v>96</v>
      </c>
      <c r="E252" s="135">
        <f>E206</f>
        <v>517.62</v>
      </c>
      <c r="F252" s="56">
        <f t="shared" ref="F252:G252" si="114">F206</f>
        <v>0</v>
      </c>
      <c r="G252" s="135">
        <f t="shared" si="114"/>
        <v>294</v>
      </c>
      <c r="H252" s="149">
        <v>0</v>
      </c>
      <c r="I252" s="149">
        <f>(G252/E252)*100</f>
        <v>56.7984235539585</v>
      </c>
    </row>
    <row r="253" spans="1:9" x14ac:dyDescent="0.25">
      <c r="A253" s="37"/>
      <c r="B253" s="38"/>
      <c r="C253" s="39"/>
      <c r="D253" s="36"/>
      <c r="E253" s="10"/>
      <c r="F253" s="10"/>
      <c r="G253" s="10"/>
      <c r="H253" s="10"/>
      <c r="I253" s="10"/>
    </row>
    <row r="254" spans="1:9" ht="38.25" x14ac:dyDescent="0.25">
      <c r="A254" s="212" t="s">
        <v>25</v>
      </c>
      <c r="B254" s="213"/>
      <c r="C254" s="214"/>
      <c r="D254" s="20" t="s">
        <v>26</v>
      </c>
      <c r="E254" s="20" t="s">
        <v>167</v>
      </c>
      <c r="F254" s="20" t="s">
        <v>97</v>
      </c>
      <c r="G254" s="20" t="s">
        <v>166</v>
      </c>
      <c r="H254" s="138" t="s">
        <v>181</v>
      </c>
      <c r="I254" s="138" t="s">
        <v>182</v>
      </c>
    </row>
    <row r="255" spans="1:9" ht="24.75" customHeight="1" x14ac:dyDescent="0.25">
      <c r="A255" s="209" t="s">
        <v>122</v>
      </c>
      <c r="B255" s="210"/>
      <c r="C255" s="211"/>
      <c r="D255" s="23" t="s">
        <v>160</v>
      </c>
      <c r="E255" s="10"/>
      <c r="F255" s="10"/>
      <c r="G255" s="10"/>
      <c r="H255" s="10"/>
      <c r="I255" s="10"/>
    </row>
    <row r="256" spans="1:9" ht="25.5" customHeight="1" x14ac:dyDescent="0.25">
      <c r="A256" s="209" t="s">
        <v>158</v>
      </c>
      <c r="B256" s="210"/>
      <c r="C256" s="211"/>
      <c r="D256" s="23" t="s">
        <v>161</v>
      </c>
      <c r="E256" s="10"/>
      <c r="F256" s="10"/>
      <c r="G256" s="10"/>
      <c r="H256" s="10"/>
      <c r="I256" s="10"/>
    </row>
    <row r="257" spans="1:9" ht="15" customHeight="1" x14ac:dyDescent="0.25">
      <c r="A257" s="203" t="s">
        <v>125</v>
      </c>
      <c r="B257" s="204"/>
      <c r="C257" s="205"/>
      <c r="D257" s="35" t="s">
        <v>34</v>
      </c>
      <c r="E257" s="10"/>
      <c r="F257" s="10"/>
      <c r="G257" s="10"/>
      <c r="H257" s="10"/>
      <c r="I257" s="10"/>
    </row>
    <row r="258" spans="1:9" x14ac:dyDescent="0.25">
      <c r="A258" s="206">
        <v>3</v>
      </c>
      <c r="B258" s="207"/>
      <c r="C258" s="208"/>
      <c r="D258" s="53" t="s">
        <v>21</v>
      </c>
      <c r="E258" s="118">
        <f>SUM(E259+E269)</f>
        <v>33364.159999999996</v>
      </c>
      <c r="F258" s="54">
        <f t="shared" ref="F258" si="115">SUM(F259+F269)</f>
        <v>83881</v>
      </c>
      <c r="G258" s="118">
        <f t="shared" ref="G258" si="116">SUM(G259+G269)</f>
        <v>45281.53</v>
      </c>
      <c r="H258" s="139">
        <f>(G258/F258)*100</f>
        <v>53.983059334056584</v>
      </c>
      <c r="I258" s="139">
        <f>(G258/E258)*100</f>
        <v>135.71907699759265</v>
      </c>
    </row>
    <row r="259" spans="1:9" x14ac:dyDescent="0.25">
      <c r="A259" s="194">
        <v>31</v>
      </c>
      <c r="B259" s="195"/>
      <c r="C259" s="196"/>
      <c r="D259" s="45" t="s">
        <v>22</v>
      </c>
      <c r="E259" s="126">
        <f>SUM(E260+E264+E266)</f>
        <v>31521.1</v>
      </c>
      <c r="F259" s="46">
        <v>79912</v>
      </c>
      <c r="G259" s="126">
        <f>SUM(G260+G264+G266)</f>
        <v>43219.47</v>
      </c>
      <c r="H259" s="146">
        <f>(G259/F259)*100</f>
        <v>54.083829712683951</v>
      </c>
      <c r="I259" s="146">
        <f>(G259/E259)*100</f>
        <v>137.11282283930447</v>
      </c>
    </row>
    <row r="260" spans="1:9" ht="15" customHeight="1" x14ac:dyDescent="0.25">
      <c r="A260" s="40">
        <v>311</v>
      </c>
      <c r="B260" s="41"/>
      <c r="C260" s="42"/>
      <c r="D260" s="43" t="s">
        <v>38</v>
      </c>
      <c r="E260" s="134">
        <f t="shared" ref="E260:G260" si="117">SUM(E261:E263)</f>
        <v>26620.52</v>
      </c>
      <c r="F260" s="44">
        <f t="shared" ref="F260" si="118">SUM(F261:F263)</f>
        <v>65831</v>
      </c>
      <c r="G260" s="134">
        <f t="shared" si="117"/>
        <v>36005.760000000002</v>
      </c>
      <c r="H260" s="147">
        <f>(G260/F260)*100</f>
        <v>54.694232200634964</v>
      </c>
      <c r="I260" s="147">
        <f>(G260/E260)*100</f>
        <v>135.25565991949068</v>
      </c>
    </row>
    <row r="261" spans="1:9" x14ac:dyDescent="0.25">
      <c r="A261" s="37">
        <v>3111</v>
      </c>
      <c r="B261" s="38"/>
      <c r="C261" s="39"/>
      <c r="D261" s="36" t="s">
        <v>50</v>
      </c>
      <c r="E261" s="122">
        <v>26620.52</v>
      </c>
      <c r="F261" s="10">
        <v>65831</v>
      </c>
      <c r="G261" s="122">
        <v>36005.760000000002</v>
      </c>
      <c r="H261" s="148">
        <f t="shared" ref="H261" si="119">(G261/F261)*100</f>
        <v>54.694232200634964</v>
      </c>
      <c r="I261" s="148">
        <f t="shared" ref="I261" si="120">(G261/E261)*100</f>
        <v>135.25565991949068</v>
      </c>
    </row>
    <row r="262" spans="1:9" x14ac:dyDescent="0.25">
      <c r="A262" s="37">
        <v>3113</v>
      </c>
      <c r="B262" s="38"/>
      <c r="C262" s="39"/>
      <c r="D262" s="36" t="s">
        <v>51</v>
      </c>
      <c r="E262" s="122"/>
      <c r="F262" s="10"/>
      <c r="G262" s="122"/>
      <c r="H262" s="148">
        <v>0</v>
      </c>
      <c r="I262" s="148">
        <v>0</v>
      </c>
    </row>
    <row r="263" spans="1:9" x14ac:dyDescent="0.25">
      <c r="A263" s="37">
        <v>3114</v>
      </c>
      <c r="B263" s="38"/>
      <c r="C263" s="39"/>
      <c r="D263" s="36" t="s">
        <v>52</v>
      </c>
      <c r="E263" s="122"/>
      <c r="F263" s="10"/>
      <c r="G263" s="122"/>
      <c r="H263" s="148">
        <v>0</v>
      </c>
      <c r="I263" s="148">
        <v>0</v>
      </c>
    </row>
    <row r="264" spans="1:9" x14ac:dyDescent="0.25">
      <c r="A264" s="40">
        <v>312</v>
      </c>
      <c r="B264" s="41"/>
      <c r="C264" s="42"/>
      <c r="D264" s="43" t="s">
        <v>53</v>
      </c>
      <c r="E264" s="134">
        <f t="shared" ref="E264:G264" si="121">SUM(E265)</f>
        <v>796.34</v>
      </c>
      <c r="F264" s="44">
        <f t="shared" si="121"/>
        <v>2708</v>
      </c>
      <c r="G264" s="134">
        <f t="shared" si="121"/>
        <v>1200</v>
      </c>
      <c r="H264" s="147">
        <f>(G264/F264)*100</f>
        <v>44.313146233382575</v>
      </c>
      <c r="I264" s="147">
        <f>(G264/E264)*100</f>
        <v>150.68940402340709</v>
      </c>
    </row>
    <row r="265" spans="1:9" x14ac:dyDescent="0.25">
      <c r="A265" s="37">
        <v>3121</v>
      </c>
      <c r="B265" s="38"/>
      <c r="C265" s="39"/>
      <c r="D265" s="36" t="s">
        <v>54</v>
      </c>
      <c r="E265" s="122">
        <v>796.34</v>
      </c>
      <c r="F265" s="10">
        <v>2708</v>
      </c>
      <c r="G265" s="122">
        <v>1200</v>
      </c>
      <c r="H265" s="148">
        <f>(G265/F265)*100</f>
        <v>44.313146233382575</v>
      </c>
      <c r="I265" s="148">
        <f t="shared" ref="I265" si="122">(G265/E265)*100</f>
        <v>150.68940402340709</v>
      </c>
    </row>
    <row r="266" spans="1:9" x14ac:dyDescent="0.25">
      <c r="A266" s="40">
        <v>313</v>
      </c>
      <c r="B266" s="41"/>
      <c r="C266" s="42"/>
      <c r="D266" s="43" t="s">
        <v>39</v>
      </c>
      <c r="E266" s="134">
        <f t="shared" ref="E266:G266" si="123">SUM(E267:E268)</f>
        <v>4104.24</v>
      </c>
      <c r="F266" s="44">
        <f t="shared" ref="F266" si="124">SUM(F267:F268)</f>
        <v>11374</v>
      </c>
      <c r="G266" s="134">
        <f t="shared" si="123"/>
        <v>6013.71</v>
      </c>
      <c r="H266" s="147">
        <f>(G266/F266)*100</f>
        <v>52.872428345349043</v>
      </c>
      <c r="I266" s="147">
        <f>(G266/E266)*100</f>
        <v>146.52432606280334</v>
      </c>
    </row>
    <row r="267" spans="1:9" x14ac:dyDescent="0.25">
      <c r="A267" s="37">
        <v>3131</v>
      </c>
      <c r="B267" s="38"/>
      <c r="C267" s="39"/>
      <c r="D267" s="36" t="s">
        <v>55</v>
      </c>
      <c r="E267" s="122"/>
      <c r="F267" s="10"/>
      <c r="G267" s="122"/>
      <c r="H267" s="148">
        <v>0</v>
      </c>
      <c r="I267" s="148">
        <v>0</v>
      </c>
    </row>
    <row r="268" spans="1:9" ht="25.5" x14ac:dyDescent="0.25">
      <c r="A268" s="37">
        <v>3132</v>
      </c>
      <c r="B268" s="38"/>
      <c r="C268" s="39"/>
      <c r="D268" s="36" t="s">
        <v>56</v>
      </c>
      <c r="E268" s="122">
        <v>4104.24</v>
      </c>
      <c r="F268" s="10">
        <v>11374</v>
      </c>
      <c r="G268" s="122">
        <v>6013.71</v>
      </c>
      <c r="H268" s="148">
        <f t="shared" ref="H268" si="125">(G268/F268)*100</f>
        <v>52.872428345349043</v>
      </c>
      <c r="I268" s="148">
        <f t="shared" ref="I268" si="126">(G268/E268)*100</f>
        <v>146.52432606280334</v>
      </c>
    </row>
    <row r="269" spans="1:9" x14ac:dyDescent="0.25">
      <c r="A269" s="194">
        <v>32</v>
      </c>
      <c r="B269" s="195"/>
      <c r="C269" s="196"/>
      <c r="D269" s="45" t="s">
        <v>27</v>
      </c>
      <c r="E269" s="126">
        <f>SUM(E270+E275+E283+E293+E295)</f>
        <v>1843.0600000000002</v>
      </c>
      <c r="F269" s="46">
        <f>SUM(F270+F275+F283+F293+F295)</f>
        <v>3969</v>
      </c>
      <c r="G269" s="126">
        <f>SUM(G270+G275+G283+G293+G295)</f>
        <v>2062.06</v>
      </c>
      <c r="H269" s="146">
        <f>(G269/F269)*100</f>
        <v>51.954144620811284</v>
      </c>
      <c r="I269" s="146">
        <f>(G269/E269)*100</f>
        <v>111.88241294369146</v>
      </c>
    </row>
    <row r="270" spans="1:9" x14ac:dyDescent="0.25">
      <c r="A270" s="40">
        <v>321</v>
      </c>
      <c r="B270" s="41"/>
      <c r="C270" s="42"/>
      <c r="D270" s="43" t="s">
        <v>40</v>
      </c>
      <c r="E270" s="134">
        <f t="shared" ref="E270:G270" si="127">SUM(E271:E274)</f>
        <v>124.5</v>
      </c>
      <c r="F270" s="44">
        <f t="shared" ref="F270" si="128">SUM(F271:F274)</f>
        <v>173</v>
      </c>
      <c r="G270" s="134">
        <f t="shared" si="127"/>
        <v>9.41</v>
      </c>
      <c r="H270" s="147">
        <f>(G270/F270)*100</f>
        <v>5.4393063583815033</v>
      </c>
      <c r="I270" s="147">
        <f>(G270/E270)*100</f>
        <v>7.5582329317269075</v>
      </c>
    </row>
    <row r="271" spans="1:9" x14ac:dyDescent="0.25">
      <c r="A271" s="37">
        <v>3211</v>
      </c>
      <c r="B271" s="38"/>
      <c r="C271" s="39"/>
      <c r="D271" s="36" t="s">
        <v>57</v>
      </c>
      <c r="E271" s="122"/>
      <c r="F271" s="10"/>
      <c r="G271" s="122"/>
      <c r="H271" s="148">
        <v>0</v>
      </c>
      <c r="I271" s="148">
        <v>0</v>
      </c>
    </row>
    <row r="272" spans="1:9" ht="25.5" x14ac:dyDescent="0.25">
      <c r="A272" s="37">
        <v>3212</v>
      </c>
      <c r="B272" s="38"/>
      <c r="C272" s="39"/>
      <c r="D272" s="36" t="s">
        <v>58</v>
      </c>
      <c r="E272" s="122">
        <v>124.5</v>
      </c>
      <c r="F272" s="10">
        <v>173</v>
      </c>
      <c r="G272" s="122">
        <v>9.41</v>
      </c>
      <c r="H272" s="148">
        <f t="shared" ref="H272" si="129">(G272/F272)*100</f>
        <v>5.4393063583815033</v>
      </c>
      <c r="I272" s="148">
        <f t="shared" ref="I272" si="130">(G272/E272)*100</f>
        <v>7.5582329317269075</v>
      </c>
    </row>
    <row r="273" spans="1:9" x14ac:dyDescent="0.25">
      <c r="A273" s="37">
        <v>3213</v>
      </c>
      <c r="B273" s="38"/>
      <c r="C273" s="39"/>
      <c r="D273" s="36" t="s">
        <v>59</v>
      </c>
      <c r="E273" s="122"/>
      <c r="F273" s="10"/>
      <c r="G273" s="122"/>
      <c r="H273" s="148">
        <v>0</v>
      </c>
      <c r="I273" s="148">
        <v>0</v>
      </c>
    </row>
    <row r="274" spans="1:9" ht="25.5" x14ac:dyDescent="0.25">
      <c r="A274" s="37">
        <v>3214</v>
      </c>
      <c r="B274" s="38"/>
      <c r="C274" s="39"/>
      <c r="D274" s="36" t="s">
        <v>60</v>
      </c>
      <c r="E274" s="122"/>
      <c r="F274" s="10"/>
      <c r="G274" s="122"/>
      <c r="H274" s="148">
        <v>0</v>
      </c>
      <c r="I274" s="148">
        <v>0</v>
      </c>
    </row>
    <row r="275" spans="1:9" x14ac:dyDescent="0.25">
      <c r="A275" s="40">
        <v>322</v>
      </c>
      <c r="B275" s="41"/>
      <c r="C275" s="42"/>
      <c r="D275" s="43" t="s">
        <v>41</v>
      </c>
      <c r="E275" s="134">
        <f t="shared" ref="E275:G275" si="131">SUM(E276:E282)</f>
        <v>1364.67</v>
      </c>
      <c r="F275" s="44">
        <v>3146</v>
      </c>
      <c r="G275" s="134">
        <f t="shared" si="131"/>
        <v>1891.83</v>
      </c>
      <c r="H275" s="147">
        <f>(G275/F275)*100</f>
        <v>60.134456452638261</v>
      </c>
      <c r="I275" s="147">
        <f>(G275/E275)*100</f>
        <v>138.62911912770119</v>
      </c>
    </row>
    <row r="276" spans="1:9" ht="25.5" x14ac:dyDescent="0.25">
      <c r="A276" s="37">
        <v>3221</v>
      </c>
      <c r="B276" s="38"/>
      <c r="C276" s="39"/>
      <c r="D276" s="36" t="s">
        <v>61</v>
      </c>
      <c r="E276" s="122">
        <v>590.85</v>
      </c>
      <c r="F276" s="10">
        <v>942</v>
      </c>
      <c r="G276" s="122">
        <v>862.14</v>
      </c>
      <c r="H276" s="148">
        <f t="shared" ref="H276:H282" si="132">(G276/F276)*100</f>
        <v>91.522292993630572</v>
      </c>
      <c r="I276" s="148">
        <f t="shared" ref="I276:I280" si="133">(G276/E276)*100</f>
        <v>145.91520690530589</v>
      </c>
    </row>
    <row r="277" spans="1:9" x14ac:dyDescent="0.25">
      <c r="A277" s="37">
        <v>3222</v>
      </c>
      <c r="B277" s="38"/>
      <c r="C277" s="39"/>
      <c r="D277" s="36" t="s">
        <v>62</v>
      </c>
      <c r="E277" s="122">
        <v>585.32000000000005</v>
      </c>
      <c r="F277" s="10">
        <v>1805</v>
      </c>
      <c r="G277" s="122">
        <v>1001.15</v>
      </c>
      <c r="H277" s="148">
        <f t="shared" si="132"/>
        <v>55.46537396121883</v>
      </c>
      <c r="I277" s="148">
        <f t="shared" si="133"/>
        <v>171.04319004988722</v>
      </c>
    </row>
    <row r="278" spans="1:9" x14ac:dyDescent="0.25">
      <c r="A278" s="37">
        <v>3223</v>
      </c>
      <c r="B278" s="38"/>
      <c r="C278" s="39"/>
      <c r="D278" s="36" t="s">
        <v>63</v>
      </c>
      <c r="E278" s="122"/>
      <c r="F278" s="10"/>
      <c r="G278" s="122"/>
      <c r="H278" s="148">
        <v>0</v>
      </c>
      <c r="I278" s="148">
        <v>0</v>
      </c>
    </row>
    <row r="279" spans="1:9" ht="25.5" x14ac:dyDescent="0.25">
      <c r="A279" s="37">
        <v>3224</v>
      </c>
      <c r="B279" s="38"/>
      <c r="C279" s="39"/>
      <c r="D279" s="36" t="s">
        <v>64</v>
      </c>
      <c r="E279" s="122"/>
      <c r="F279" s="10"/>
      <c r="G279" s="122"/>
      <c r="H279" s="148">
        <v>0</v>
      </c>
      <c r="I279" s="148">
        <v>0</v>
      </c>
    </row>
    <row r="280" spans="1:9" x14ac:dyDescent="0.25">
      <c r="A280" s="37">
        <v>3225</v>
      </c>
      <c r="B280" s="38"/>
      <c r="C280" s="39"/>
      <c r="D280" s="36" t="s">
        <v>65</v>
      </c>
      <c r="E280" s="122">
        <v>188.5</v>
      </c>
      <c r="F280" s="10">
        <v>265</v>
      </c>
      <c r="G280" s="122"/>
      <c r="H280" s="148">
        <f t="shared" si="132"/>
        <v>0</v>
      </c>
      <c r="I280" s="148">
        <f t="shared" si="133"/>
        <v>0</v>
      </c>
    </row>
    <row r="281" spans="1:9" ht="25.5" x14ac:dyDescent="0.25">
      <c r="A281" s="37">
        <v>3226</v>
      </c>
      <c r="B281" s="38"/>
      <c r="C281" s="39"/>
      <c r="D281" s="36" t="s">
        <v>66</v>
      </c>
      <c r="E281" s="122"/>
      <c r="F281" s="10"/>
      <c r="G281" s="122"/>
      <c r="H281" s="148">
        <v>0</v>
      </c>
      <c r="I281" s="148">
        <v>0</v>
      </c>
    </row>
    <row r="282" spans="1:9" ht="25.5" x14ac:dyDescent="0.25">
      <c r="A282" s="37">
        <v>3227</v>
      </c>
      <c r="B282" s="38"/>
      <c r="C282" s="39"/>
      <c r="D282" s="36" t="s">
        <v>67</v>
      </c>
      <c r="E282" s="122"/>
      <c r="F282" s="10">
        <v>133</v>
      </c>
      <c r="G282" s="122">
        <v>28.54</v>
      </c>
      <c r="H282" s="148">
        <f t="shared" si="132"/>
        <v>21.458646616541351</v>
      </c>
      <c r="I282" s="148">
        <v>0</v>
      </c>
    </row>
    <row r="283" spans="1:9" x14ac:dyDescent="0.25">
      <c r="A283" s="40">
        <v>323</v>
      </c>
      <c r="B283" s="41"/>
      <c r="C283" s="42"/>
      <c r="D283" s="43" t="s">
        <v>42</v>
      </c>
      <c r="E283" s="134">
        <f t="shared" ref="E283:G283" si="134">SUM(E284:E292)</f>
        <v>279.57000000000005</v>
      </c>
      <c r="F283" s="44">
        <f t="shared" ref="F283" si="135">SUM(F284:F292)</f>
        <v>650</v>
      </c>
      <c r="G283" s="134">
        <f t="shared" si="134"/>
        <v>160.82</v>
      </c>
      <c r="H283" s="147">
        <f>(G283/F283)*100</f>
        <v>24.741538461538461</v>
      </c>
      <c r="I283" s="147">
        <f>(G283/E283)*100</f>
        <v>57.524054798440446</v>
      </c>
    </row>
    <row r="284" spans="1:9" x14ac:dyDescent="0.25">
      <c r="A284" s="37">
        <v>3231</v>
      </c>
      <c r="B284" s="38"/>
      <c r="C284" s="39"/>
      <c r="D284" s="36" t="s">
        <v>68</v>
      </c>
      <c r="E284" s="122"/>
      <c r="F284" s="10"/>
      <c r="G284" s="122"/>
      <c r="H284" s="148">
        <v>0</v>
      </c>
      <c r="I284" s="148">
        <v>0</v>
      </c>
    </row>
    <row r="285" spans="1:9" ht="25.5" x14ac:dyDescent="0.25">
      <c r="A285" s="37">
        <v>3232</v>
      </c>
      <c r="B285" s="38"/>
      <c r="C285" s="39"/>
      <c r="D285" s="36" t="s">
        <v>69</v>
      </c>
      <c r="E285" s="122"/>
      <c r="F285" s="10"/>
      <c r="G285" s="122"/>
      <c r="H285" s="148">
        <v>0</v>
      </c>
      <c r="I285" s="148">
        <v>0</v>
      </c>
    </row>
    <row r="286" spans="1:9" x14ac:dyDescent="0.25">
      <c r="A286" s="37">
        <v>3233</v>
      </c>
      <c r="B286" s="38"/>
      <c r="C286" s="39"/>
      <c r="D286" s="36" t="s">
        <v>70</v>
      </c>
      <c r="E286" s="122"/>
      <c r="F286" s="10"/>
      <c r="G286" s="122"/>
      <c r="H286" s="148">
        <v>0</v>
      </c>
      <c r="I286" s="148">
        <v>0</v>
      </c>
    </row>
    <row r="287" spans="1:9" x14ac:dyDescent="0.25">
      <c r="A287" s="37">
        <v>3234</v>
      </c>
      <c r="B287" s="38"/>
      <c r="C287" s="39"/>
      <c r="D287" s="36" t="s">
        <v>71</v>
      </c>
      <c r="E287" s="122">
        <v>136.9</v>
      </c>
      <c r="F287" s="10">
        <v>199</v>
      </c>
      <c r="G287" s="122">
        <v>112.71</v>
      </c>
      <c r="H287" s="148">
        <f t="shared" ref="H287:H292" si="136">(G287/F287)*100</f>
        <v>56.638190954773869</v>
      </c>
      <c r="I287" s="148">
        <f t="shared" ref="I287:I292" si="137">(G287/E287)*100</f>
        <v>82.330168005843674</v>
      </c>
    </row>
    <row r="288" spans="1:9" x14ac:dyDescent="0.25">
      <c r="A288" s="37">
        <v>3235</v>
      </c>
      <c r="B288" s="38"/>
      <c r="C288" s="39"/>
      <c r="D288" s="36" t="s">
        <v>72</v>
      </c>
      <c r="E288" s="122"/>
      <c r="F288" s="10"/>
      <c r="G288" s="122"/>
      <c r="H288" s="148">
        <v>0</v>
      </c>
      <c r="I288" s="148">
        <v>0</v>
      </c>
    </row>
    <row r="289" spans="1:9" x14ac:dyDescent="0.25">
      <c r="A289" s="37">
        <v>3236</v>
      </c>
      <c r="B289" s="38"/>
      <c r="C289" s="39"/>
      <c r="D289" s="36" t="s">
        <v>73</v>
      </c>
      <c r="E289" s="122">
        <v>46.45</v>
      </c>
      <c r="F289" s="10">
        <v>40</v>
      </c>
      <c r="G289" s="122"/>
      <c r="H289" s="148">
        <f t="shared" si="136"/>
        <v>0</v>
      </c>
      <c r="I289" s="148">
        <f t="shared" si="137"/>
        <v>0</v>
      </c>
    </row>
    <row r="290" spans="1:9" x14ac:dyDescent="0.25">
      <c r="A290" s="37">
        <v>3237</v>
      </c>
      <c r="B290" s="38"/>
      <c r="C290" s="39"/>
      <c r="D290" s="36" t="s">
        <v>74</v>
      </c>
      <c r="E290" s="122"/>
      <c r="F290" s="10"/>
      <c r="G290" s="122"/>
      <c r="H290" s="148">
        <v>0</v>
      </c>
      <c r="I290" s="148">
        <v>0</v>
      </c>
    </row>
    <row r="291" spans="1:9" x14ac:dyDescent="0.25">
      <c r="A291" s="37">
        <v>3238</v>
      </c>
      <c r="B291" s="38"/>
      <c r="C291" s="39"/>
      <c r="D291" s="36" t="s">
        <v>75</v>
      </c>
      <c r="E291" s="122"/>
      <c r="F291" s="10">
        <v>265</v>
      </c>
      <c r="G291" s="122"/>
      <c r="H291" s="148">
        <f t="shared" si="136"/>
        <v>0</v>
      </c>
      <c r="I291" s="148">
        <v>0</v>
      </c>
    </row>
    <row r="292" spans="1:9" x14ac:dyDescent="0.25">
      <c r="A292" s="37">
        <v>3239</v>
      </c>
      <c r="B292" s="38"/>
      <c r="C292" s="39"/>
      <c r="D292" s="36" t="s">
        <v>76</v>
      </c>
      <c r="E292" s="122">
        <v>96.22</v>
      </c>
      <c r="F292" s="10">
        <v>146</v>
      </c>
      <c r="G292" s="122">
        <v>48.11</v>
      </c>
      <c r="H292" s="148">
        <f t="shared" si="136"/>
        <v>32.952054794520549</v>
      </c>
      <c r="I292" s="148">
        <f t="shared" si="137"/>
        <v>50</v>
      </c>
    </row>
    <row r="293" spans="1:9" ht="25.5" x14ac:dyDescent="0.25">
      <c r="A293" s="40">
        <v>324</v>
      </c>
      <c r="B293" s="41"/>
      <c r="C293" s="42"/>
      <c r="D293" s="43" t="s">
        <v>77</v>
      </c>
      <c r="E293" s="134">
        <f>SUM(E294)</f>
        <v>0</v>
      </c>
      <c r="F293" s="44">
        <f t="shared" ref="F293:G293" si="138">SUM(F294)</f>
        <v>0</v>
      </c>
      <c r="G293" s="134">
        <f t="shared" si="138"/>
        <v>0</v>
      </c>
      <c r="H293" s="147">
        <v>0</v>
      </c>
      <c r="I293" s="147">
        <v>0</v>
      </c>
    </row>
    <row r="294" spans="1:9" ht="25.5" x14ac:dyDescent="0.25">
      <c r="A294" s="37">
        <v>3241</v>
      </c>
      <c r="B294" s="38"/>
      <c r="C294" s="39"/>
      <c r="D294" s="36" t="s">
        <v>99</v>
      </c>
      <c r="E294" s="122"/>
      <c r="F294" s="10"/>
      <c r="G294" s="122"/>
      <c r="H294" s="148">
        <v>0</v>
      </c>
      <c r="I294" s="148">
        <v>0</v>
      </c>
    </row>
    <row r="295" spans="1:9" ht="25.5" x14ac:dyDescent="0.25">
      <c r="A295" s="40">
        <v>329</v>
      </c>
      <c r="B295" s="41"/>
      <c r="C295" s="42"/>
      <c r="D295" s="43" t="s">
        <v>78</v>
      </c>
      <c r="E295" s="134">
        <f t="shared" ref="E295:G295" si="139">SUM(E296:E302)</f>
        <v>74.319999999999993</v>
      </c>
      <c r="F295" s="44">
        <f t="shared" ref="F295" si="140">SUM(F296:F302)</f>
        <v>0</v>
      </c>
      <c r="G295" s="134">
        <f t="shared" si="139"/>
        <v>0</v>
      </c>
      <c r="H295" s="147">
        <v>0</v>
      </c>
      <c r="I295" s="147">
        <f>(G295/E295)*100</f>
        <v>0</v>
      </c>
    </row>
    <row r="296" spans="1:9" ht="38.25" x14ac:dyDescent="0.25">
      <c r="A296" s="37">
        <v>3291</v>
      </c>
      <c r="B296" s="38"/>
      <c r="C296" s="39"/>
      <c r="D296" s="36" t="s">
        <v>79</v>
      </c>
      <c r="E296" s="122"/>
      <c r="F296" s="10"/>
      <c r="G296" s="122"/>
      <c r="H296" s="148">
        <v>0</v>
      </c>
      <c r="I296" s="148">
        <v>0</v>
      </c>
    </row>
    <row r="297" spans="1:9" x14ac:dyDescent="0.25">
      <c r="A297" s="37">
        <v>3292</v>
      </c>
      <c r="B297" s="38"/>
      <c r="C297" s="39"/>
      <c r="D297" s="36" t="s">
        <v>80</v>
      </c>
      <c r="E297" s="122"/>
      <c r="F297" s="10"/>
      <c r="G297" s="122"/>
      <c r="H297" s="148">
        <v>0</v>
      </c>
      <c r="I297" s="148">
        <v>0</v>
      </c>
    </row>
    <row r="298" spans="1:9" x14ac:dyDescent="0.25">
      <c r="A298" s="37">
        <v>3293</v>
      </c>
      <c r="B298" s="38"/>
      <c r="C298" s="39"/>
      <c r="D298" s="36" t="s">
        <v>81</v>
      </c>
      <c r="E298" s="122"/>
      <c r="F298" s="10"/>
      <c r="G298" s="122"/>
      <c r="H298" s="148">
        <v>0</v>
      </c>
      <c r="I298" s="148">
        <v>0</v>
      </c>
    </row>
    <row r="299" spans="1:9" x14ac:dyDescent="0.25">
      <c r="A299" s="37">
        <v>3294</v>
      </c>
      <c r="B299" s="38"/>
      <c r="C299" s="39"/>
      <c r="D299" s="36" t="s">
        <v>82</v>
      </c>
      <c r="E299" s="122"/>
      <c r="F299" s="10"/>
      <c r="G299" s="122"/>
      <c r="H299" s="148">
        <v>0</v>
      </c>
      <c r="I299" s="148">
        <v>0</v>
      </c>
    </row>
    <row r="300" spans="1:9" x14ac:dyDescent="0.25">
      <c r="A300" s="37">
        <v>3295</v>
      </c>
      <c r="B300" s="38"/>
      <c r="C300" s="39"/>
      <c r="D300" s="36" t="s">
        <v>83</v>
      </c>
      <c r="E300" s="122"/>
      <c r="F300" s="10"/>
      <c r="G300" s="122"/>
      <c r="H300" s="148">
        <v>0</v>
      </c>
      <c r="I300" s="148">
        <v>0</v>
      </c>
    </row>
    <row r="301" spans="1:9" x14ac:dyDescent="0.25">
      <c r="A301" s="37">
        <v>3296</v>
      </c>
      <c r="B301" s="38"/>
      <c r="C301" s="39"/>
      <c r="D301" s="36" t="s">
        <v>84</v>
      </c>
      <c r="E301" s="122"/>
      <c r="F301" s="10"/>
      <c r="G301" s="122"/>
      <c r="H301" s="148">
        <v>0</v>
      </c>
      <c r="I301" s="148">
        <v>0</v>
      </c>
    </row>
    <row r="302" spans="1:9" ht="25.5" x14ac:dyDescent="0.25">
      <c r="A302" s="37">
        <v>3299</v>
      </c>
      <c r="B302" s="38"/>
      <c r="C302" s="39"/>
      <c r="D302" s="36" t="s">
        <v>43</v>
      </c>
      <c r="E302" s="122">
        <v>74.319999999999993</v>
      </c>
      <c r="F302" s="10"/>
      <c r="G302" s="122"/>
      <c r="H302" s="148">
        <v>0</v>
      </c>
      <c r="I302" s="148">
        <f t="shared" ref="I302" si="141">(G302/E302)*100</f>
        <v>0</v>
      </c>
    </row>
    <row r="303" spans="1:9" ht="38.25" x14ac:dyDescent="0.25">
      <c r="A303" s="50">
        <v>4</v>
      </c>
      <c r="B303" s="51"/>
      <c r="C303" s="52"/>
      <c r="D303" s="53" t="s">
        <v>36</v>
      </c>
      <c r="E303" s="118">
        <f t="shared" ref="E303:G304" si="142">SUM(E304)</f>
        <v>0</v>
      </c>
      <c r="F303" s="54">
        <f t="shared" si="142"/>
        <v>0</v>
      </c>
      <c r="G303" s="118">
        <f t="shared" si="142"/>
        <v>0</v>
      </c>
      <c r="H303" s="139">
        <v>0</v>
      </c>
      <c r="I303" s="139">
        <v>0</v>
      </c>
    </row>
    <row r="304" spans="1:9" ht="38.25" x14ac:dyDescent="0.25">
      <c r="A304" s="47">
        <v>42</v>
      </c>
      <c r="B304" s="48"/>
      <c r="C304" s="49"/>
      <c r="D304" s="45" t="s">
        <v>36</v>
      </c>
      <c r="E304" s="126">
        <f t="shared" si="142"/>
        <v>0</v>
      </c>
      <c r="F304" s="46">
        <f t="shared" si="142"/>
        <v>0</v>
      </c>
      <c r="G304" s="126">
        <f t="shared" si="142"/>
        <v>0</v>
      </c>
      <c r="H304" s="146">
        <v>0</v>
      </c>
      <c r="I304" s="146">
        <v>0</v>
      </c>
    </row>
    <row r="305" spans="1:9" x14ac:dyDescent="0.25">
      <c r="A305" s="40">
        <v>422</v>
      </c>
      <c r="B305" s="41"/>
      <c r="C305" s="42"/>
      <c r="D305" s="43" t="s">
        <v>48</v>
      </c>
      <c r="E305" s="134">
        <f t="shared" ref="E305:G305" si="143">SUM(E306:E311)</f>
        <v>0</v>
      </c>
      <c r="F305" s="44">
        <f t="shared" ref="F305" si="144">SUM(F306:F311)</f>
        <v>0</v>
      </c>
      <c r="G305" s="134">
        <f t="shared" si="143"/>
        <v>0</v>
      </c>
      <c r="H305" s="147">
        <v>0</v>
      </c>
      <c r="I305" s="147">
        <v>0</v>
      </c>
    </row>
    <row r="306" spans="1:9" x14ac:dyDescent="0.25">
      <c r="A306" s="37">
        <v>4221</v>
      </c>
      <c r="B306" s="38"/>
      <c r="C306" s="39"/>
      <c r="D306" s="36" t="s">
        <v>89</v>
      </c>
      <c r="E306" s="122"/>
      <c r="F306" s="10"/>
      <c r="G306" s="122"/>
      <c r="H306" s="148">
        <v>0</v>
      </c>
      <c r="I306" s="148">
        <v>0</v>
      </c>
    </row>
    <row r="307" spans="1:9" x14ac:dyDescent="0.25">
      <c r="A307" s="37">
        <v>4222</v>
      </c>
      <c r="B307" s="38"/>
      <c r="C307" s="39"/>
      <c r="D307" s="36" t="s">
        <v>90</v>
      </c>
      <c r="E307" s="122"/>
      <c r="F307" s="10"/>
      <c r="G307" s="122"/>
      <c r="H307" s="148">
        <v>0</v>
      </c>
      <c r="I307" s="148">
        <v>0</v>
      </c>
    </row>
    <row r="308" spans="1:9" x14ac:dyDescent="0.25">
      <c r="A308" s="37">
        <v>4223</v>
      </c>
      <c r="B308" s="38"/>
      <c r="C308" s="39"/>
      <c r="D308" s="36" t="s">
        <v>91</v>
      </c>
      <c r="E308" s="122"/>
      <c r="F308" s="10"/>
      <c r="G308" s="122"/>
      <c r="H308" s="148">
        <v>0</v>
      </c>
      <c r="I308" s="148">
        <v>0</v>
      </c>
    </row>
    <row r="309" spans="1:9" x14ac:dyDescent="0.25">
      <c r="A309" s="37">
        <v>4225</v>
      </c>
      <c r="B309" s="38"/>
      <c r="C309" s="39"/>
      <c r="D309" s="36" t="s">
        <v>92</v>
      </c>
      <c r="E309" s="122"/>
      <c r="F309" s="10"/>
      <c r="G309" s="122"/>
      <c r="H309" s="148">
        <v>0</v>
      </c>
      <c r="I309" s="148">
        <v>0</v>
      </c>
    </row>
    <row r="310" spans="1:9" x14ac:dyDescent="0.25">
      <c r="A310" s="37">
        <v>4226</v>
      </c>
      <c r="B310" s="38"/>
      <c r="C310" s="39"/>
      <c r="D310" s="36" t="s">
        <v>93</v>
      </c>
      <c r="E310" s="122"/>
      <c r="F310" s="10"/>
      <c r="G310" s="122"/>
      <c r="H310" s="148">
        <v>0</v>
      </c>
      <c r="I310" s="148">
        <v>0</v>
      </c>
    </row>
    <row r="311" spans="1:9" ht="25.5" x14ac:dyDescent="0.25">
      <c r="A311" s="37">
        <v>4227</v>
      </c>
      <c r="B311" s="38"/>
      <c r="C311" s="39"/>
      <c r="D311" s="36" t="s">
        <v>94</v>
      </c>
      <c r="E311" s="122"/>
      <c r="F311" s="10"/>
      <c r="G311" s="122"/>
      <c r="H311" s="148">
        <v>0</v>
      </c>
      <c r="I311" s="148">
        <v>0</v>
      </c>
    </row>
    <row r="312" spans="1:9" ht="25.5" x14ac:dyDescent="0.25">
      <c r="A312" s="40">
        <v>424</v>
      </c>
      <c r="B312" s="41"/>
      <c r="C312" s="42"/>
      <c r="D312" s="43" t="s">
        <v>49</v>
      </c>
      <c r="E312" s="134">
        <f t="shared" ref="E312:G312" si="145">SUM(E313)</f>
        <v>0</v>
      </c>
      <c r="F312" s="44">
        <f t="shared" si="145"/>
        <v>0</v>
      </c>
      <c r="G312" s="134">
        <f t="shared" si="145"/>
        <v>0</v>
      </c>
      <c r="H312" s="147">
        <v>0</v>
      </c>
      <c r="I312" s="147">
        <v>0</v>
      </c>
    </row>
    <row r="313" spans="1:9" x14ac:dyDescent="0.25">
      <c r="A313" s="37">
        <v>4241</v>
      </c>
      <c r="B313" s="38"/>
      <c r="C313" s="39"/>
      <c r="D313" s="36" t="s">
        <v>95</v>
      </c>
      <c r="E313" s="122"/>
      <c r="F313" s="10"/>
      <c r="G313" s="122"/>
      <c r="H313" s="148">
        <v>0</v>
      </c>
      <c r="I313" s="148">
        <v>0</v>
      </c>
    </row>
    <row r="314" spans="1:9" ht="15.75" customHeight="1" x14ac:dyDescent="0.25">
      <c r="A314" s="203" t="s">
        <v>134</v>
      </c>
      <c r="B314" s="204"/>
      <c r="C314" s="205"/>
      <c r="D314" s="35" t="s">
        <v>35</v>
      </c>
      <c r="E314" s="122"/>
      <c r="F314" s="10"/>
      <c r="G314" s="122"/>
      <c r="H314" s="10"/>
      <c r="I314" s="10"/>
    </row>
    <row r="315" spans="1:9" x14ac:dyDescent="0.25">
      <c r="A315" s="206">
        <v>3</v>
      </c>
      <c r="B315" s="207"/>
      <c r="C315" s="208"/>
      <c r="D315" s="53" t="s">
        <v>21</v>
      </c>
      <c r="E315" s="118">
        <f>SUM(E316+E326)</f>
        <v>12917.98</v>
      </c>
      <c r="F315" s="54">
        <v>26412</v>
      </c>
      <c r="G315" s="118">
        <f t="shared" ref="G315" si="146">SUM(G316+G326)</f>
        <v>13565.279999999999</v>
      </c>
      <c r="H315" s="139">
        <f>(G315/F315)*100</f>
        <v>51.360290776919584</v>
      </c>
      <c r="I315" s="139">
        <f>(G315/E315)*100</f>
        <v>105.01084534888581</v>
      </c>
    </row>
    <row r="316" spans="1:9" x14ac:dyDescent="0.25">
      <c r="A316" s="194">
        <v>31</v>
      </c>
      <c r="B316" s="195"/>
      <c r="C316" s="196"/>
      <c r="D316" s="45" t="s">
        <v>22</v>
      </c>
      <c r="E316" s="126">
        <f>SUM(E317+E321+E323)</f>
        <v>4291.46</v>
      </c>
      <c r="F316" s="46">
        <f>SUM(F317+F321+F323)</f>
        <v>7963</v>
      </c>
      <c r="G316" s="126">
        <f>SUM(G317+G321+G323)</f>
        <v>4476.62</v>
      </c>
      <c r="H316" s="146">
        <f>(G316/F316)*100</f>
        <v>56.217757126711035</v>
      </c>
      <c r="I316" s="146">
        <f>(G316/E316)*100</f>
        <v>104.31461553876768</v>
      </c>
    </row>
    <row r="317" spans="1:9" x14ac:dyDescent="0.25">
      <c r="A317" s="40">
        <v>311</v>
      </c>
      <c r="B317" s="41"/>
      <c r="C317" s="42"/>
      <c r="D317" s="43" t="s">
        <v>38</v>
      </c>
      <c r="E317" s="134">
        <f t="shared" ref="E317:G317" si="147">SUM(E318:E320)</f>
        <v>4291.46</v>
      </c>
      <c r="F317" s="44">
        <f t="shared" ref="F317" si="148">SUM(F318:F320)</f>
        <v>7963</v>
      </c>
      <c r="G317" s="134">
        <f t="shared" si="147"/>
        <v>4476.62</v>
      </c>
      <c r="H317" s="147">
        <f>(G317/F317)*100</f>
        <v>56.217757126711035</v>
      </c>
      <c r="I317" s="147">
        <f>(G317/E317)*100</f>
        <v>104.31461553876768</v>
      </c>
    </row>
    <row r="318" spans="1:9" x14ac:dyDescent="0.25">
      <c r="A318" s="37">
        <v>3111</v>
      </c>
      <c r="B318" s="38"/>
      <c r="C318" s="39"/>
      <c r="D318" s="36" t="s">
        <v>50</v>
      </c>
      <c r="E318" s="122">
        <v>4291.46</v>
      </c>
      <c r="F318" s="10">
        <v>7963</v>
      </c>
      <c r="G318" s="122">
        <v>4476.62</v>
      </c>
      <c r="H318" s="148">
        <f t="shared" ref="H318" si="149">(G318/F318)*100</f>
        <v>56.217757126711035</v>
      </c>
      <c r="I318" s="148">
        <f t="shared" ref="I318" si="150">(G318/E318)*100</f>
        <v>104.31461553876768</v>
      </c>
    </row>
    <row r="319" spans="1:9" x14ac:dyDescent="0.25">
      <c r="A319" s="37">
        <v>3113</v>
      </c>
      <c r="B319" s="38"/>
      <c r="C319" s="39"/>
      <c r="D319" s="36" t="s">
        <v>51</v>
      </c>
      <c r="E319" s="122"/>
      <c r="F319" s="10"/>
      <c r="G319" s="122"/>
      <c r="H319" s="148">
        <v>0</v>
      </c>
      <c r="I319" s="148">
        <v>0</v>
      </c>
    </row>
    <row r="320" spans="1:9" x14ac:dyDescent="0.25">
      <c r="A320" s="37">
        <v>3114</v>
      </c>
      <c r="B320" s="38"/>
      <c r="C320" s="39"/>
      <c r="D320" s="36" t="s">
        <v>52</v>
      </c>
      <c r="E320" s="122"/>
      <c r="F320" s="10"/>
      <c r="G320" s="122"/>
      <c r="H320" s="148">
        <v>0</v>
      </c>
      <c r="I320" s="148">
        <v>0</v>
      </c>
    </row>
    <row r="321" spans="1:9" x14ac:dyDescent="0.25">
      <c r="A321" s="40">
        <v>312</v>
      </c>
      <c r="B321" s="41"/>
      <c r="C321" s="42"/>
      <c r="D321" s="43" t="s">
        <v>53</v>
      </c>
      <c r="E321" s="134">
        <f t="shared" ref="E321:G321" si="151">SUM(E322)</f>
        <v>0</v>
      </c>
      <c r="F321" s="44">
        <f t="shared" si="151"/>
        <v>0</v>
      </c>
      <c r="G321" s="134">
        <f t="shared" si="151"/>
        <v>0</v>
      </c>
      <c r="H321" s="147">
        <v>0</v>
      </c>
      <c r="I321" s="147">
        <v>0</v>
      </c>
    </row>
    <row r="322" spans="1:9" x14ac:dyDescent="0.25">
      <c r="A322" s="37">
        <v>3121</v>
      </c>
      <c r="B322" s="38"/>
      <c r="C322" s="39"/>
      <c r="D322" s="36" t="s">
        <v>54</v>
      </c>
      <c r="E322" s="122"/>
      <c r="F322" s="10"/>
      <c r="G322" s="122"/>
      <c r="H322" s="148">
        <v>0</v>
      </c>
      <c r="I322" s="148">
        <v>0</v>
      </c>
    </row>
    <row r="323" spans="1:9" x14ac:dyDescent="0.25">
      <c r="A323" s="40">
        <v>313</v>
      </c>
      <c r="B323" s="41"/>
      <c r="C323" s="42"/>
      <c r="D323" s="43" t="s">
        <v>39</v>
      </c>
      <c r="E323" s="134">
        <f t="shared" ref="E323:G323" si="152">SUM(E324:E325)</f>
        <v>0</v>
      </c>
      <c r="F323" s="44">
        <f t="shared" ref="F323" si="153">SUM(F324:F325)</f>
        <v>0</v>
      </c>
      <c r="G323" s="134">
        <f t="shared" si="152"/>
        <v>0</v>
      </c>
      <c r="H323" s="147">
        <v>0</v>
      </c>
      <c r="I323" s="147">
        <v>0</v>
      </c>
    </row>
    <row r="324" spans="1:9" x14ac:dyDescent="0.25">
      <c r="A324" s="37">
        <v>3131</v>
      </c>
      <c r="B324" s="38"/>
      <c r="C324" s="39"/>
      <c r="D324" s="36" t="s">
        <v>55</v>
      </c>
      <c r="E324" s="122"/>
      <c r="F324" s="10"/>
      <c r="G324" s="122"/>
      <c r="H324" s="148">
        <v>0</v>
      </c>
      <c r="I324" s="148">
        <v>0</v>
      </c>
    </row>
    <row r="325" spans="1:9" ht="25.5" x14ac:dyDescent="0.25">
      <c r="A325" s="37">
        <v>3132</v>
      </c>
      <c r="B325" s="38"/>
      <c r="C325" s="39"/>
      <c r="D325" s="36" t="s">
        <v>56</v>
      </c>
      <c r="E325" s="122"/>
      <c r="F325" s="10"/>
      <c r="G325" s="122"/>
      <c r="H325" s="148">
        <v>0</v>
      </c>
      <c r="I325" s="148">
        <v>0</v>
      </c>
    </row>
    <row r="326" spans="1:9" x14ac:dyDescent="0.25">
      <c r="A326" s="194">
        <v>32</v>
      </c>
      <c r="B326" s="195"/>
      <c r="C326" s="196"/>
      <c r="D326" s="45" t="s">
        <v>27</v>
      </c>
      <c r="E326" s="126">
        <f>SUM(E327+E332)</f>
        <v>8626.52</v>
      </c>
      <c r="F326" s="46">
        <f t="shared" ref="F326" si="154">SUM(F327+F332)</f>
        <v>18448</v>
      </c>
      <c r="G326" s="126">
        <f t="shared" ref="G326" si="155">SUM(G327+G332)</f>
        <v>9088.66</v>
      </c>
      <c r="H326" s="146">
        <f>(G326/F326)*100</f>
        <v>49.266370338248052</v>
      </c>
      <c r="I326" s="146">
        <f>(G326/E326)*100</f>
        <v>105.3572008179428</v>
      </c>
    </row>
    <row r="327" spans="1:9" x14ac:dyDescent="0.25">
      <c r="A327" s="40">
        <v>321</v>
      </c>
      <c r="B327" s="41"/>
      <c r="C327" s="42"/>
      <c r="D327" s="43" t="s">
        <v>40</v>
      </c>
      <c r="E327" s="134">
        <f t="shared" ref="E327:G327" si="156">SUM(E328:E331)</f>
        <v>0</v>
      </c>
      <c r="F327" s="44">
        <f t="shared" ref="F327" si="157">SUM(F328:F331)</f>
        <v>0</v>
      </c>
      <c r="G327" s="134">
        <f t="shared" si="156"/>
        <v>0</v>
      </c>
      <c r="H327" s="44">
        <v>0</v>
      </c>
      <c r="I327" s="147">
        <v>0</v>
      </c>
    </row>
    <row r="328" spans="1:9" x14ac:dyDescent="0.25">
      <c r="A328" s="37">
        <v>3211</v>
      </c>
      <c r="B328" s="38"/>
      <c r="C328" s="39"/>
      <c r="D328" s="36" t="s">
        <v>57</v>
      </c>
      <c r="E328" s="122"/>
      <c r="F328" s="10"/>
      <c r="G328" s="122"/>
      <c r="H328" s="148">
        <v>0</v>
      </c>
      <c r="I328" s="148">
        <v>0</v>
      </c>
    </row>
    <row r="329" spans="1:9" ht="25.5" x14ac:dyDescent="0.25">
      <c r="A329" s="37">
        <v>3212</v>
      </c>
      <c r="B329" s="38"/>
      <c r="C329" s="39"/>
      <c r="D329" s="36" t="s">
        <v>58</v>
      </c>
      <c r="E329" s="122"/>
      <c r="F329" s="10"/>
      <c r="G329" s="122"/>
      <c r="H329" s="148">
        <v>0</v>
      </c>
      <c r="I329" s="148">
        <v>0</v>
      </c>
    </row>
    <row r="330" spans="1:9" x14ac:dyDescent="0.25">
      <c r="A330" s="37">
        <v>3213</v>
      </c>
      <c r="B330" s="38"/>
      <c r="C330" s="39"/>
      <c r="D330" s="36" t="s">
        <v>59</v>
      </c>
      <c r="E330" s="122"/>
      <c r="F330" s="10"/>
      <c r="G330" s="122"/>
      <c r="H330" s="148">
        <v>0</v>
      </c>
      <c r="I330" s="148">
        <v>0</v>
      </c>
    </row>
    <row r="331" spans="1:9" ht="25.5" x14ac:dyDescent="0.25">
      <c r="A331" s="37">
        <v>3214</v>
      </c>
      <c r="B331" s="38"/>
      <c r="C331" s="39"/>
      <c r="D331" s="36" t="s">
        <v>60</v>
      </c>
      <c r="E331" s="122"/>
      <c r="F331" s="10"/>
      <c r="G331" s="122"/>
      <c r="H331" s="148">
        <v>0</v>
      </c>
      <c r="I331" s="148">
        <v>0</v>
      </c>
    </row>
    <row r="332" spans="1:9" x14ac:dyDescent="0.25">
      <c r="A332" s="40">
        <v>322</v>
      </c>
      <c r="B332" s="41"/>
      <c r="C332" s="42"/>
      <c r="D332" s="43" t="s">
        <v>41</v>
      </c>
      <c r="E332" s="134">
        <f t="shared" ref="E332:G332" si="158">SUM(E333:E339)</f>
        <v>8626.52</v>
      </c>
      <c r="F332" s="44">
        <f t="shared" ref="F332" si="159">SUM(F333:F339)</f>
        <v>18448</v>
      </c>
      <c r="G332" s="134">
        <f t="shared" si="158"/>
        <v>9088.66</v>
      </c>
      <c r="H332" s="147">
        <f>(G332/F332)*100</f>
        <v>49.266370338248052</v>
      </c>
      <c r="I332" s="147">
        <f>(G332/E332)*100</f>
        <v>105.3572008179428</v>
      </c>
    </row>
    <row r="333" spans="1:9" ht="25.5" x14ac:dyDescent="0.25">
      <c r="A333" s="37">
        <v>3221</v>
      </c>
      <c r="B333" s="38"/>
      <c r="C333" s="39"/>
      <c r="D333" s="36" t="s">
        <v>61</v>
      </c>
      <c r="E333" s="122"/>
      <c r="F333" s="10"/>
      <c r="G333" s="122"/>
      <c r="H333" s="148">
        <v>0</v>
      </c>
      <c r="I333" s="148">
        <v>0</v>
      </c>
    </row>
    <row r="334" spans="1:9" x14ac:dyDescent="0.25">
      <c r="A334" s="37">
        <v>3222</v>
      </c>
      <c r="B334" s="38"/>
      <c r="C334" s="39"/>
      <c r="D334" s="36" t="s">
        <v>62</v>
      </c>
      <c r="E334" s="122">
        <v>8626.52</v>
      </c>
      <c r="F334" s="10">
        <v>18448</v>
      </c>
      <c r="G334" s="122">
        <v>9088.66</v>
      </c>
      <c r="H334" s="148">
        <f t="shared" ref="H334" si="160">(G334/F334)*100</f>
        <v>49.266370338248052</v>
      </c>
      <c r="I334" s="148">
        <f t="shared" ref="I334" si="161">(G334/E334)*100</f>
        <v>105.3572008179428</v>
      </c>
    </row>
    <row r="335" spans="1:9" x14ac:dyDescent="0.25">
      <c r="A335" s="37">
        <v>3223</v>
      </c>
      <c r="B335" s="38"/>
      <c r="C335" s="39"/>
      <c r="D335" s="36" t="s">
        <v>63</v>
      </c>
      <c r="E335" s="122"/>
      <c r="F335" s="10"/>
      <c r="G335" s="122"/>
      <c r="H335" s="148">
        <v>0</v>
      </c>
      <c r="I335" s="148">
        <v>0</v>
      </c>
    </row>
    <row r="336" spans="1:9" ht="25.5" x14ac:dyDescent="0.25">
      <c r="A336" s="37">
        <v>3224</v>
      </c>
      <c r="B336" s="38"/>
      <c r="C336" s="39"/>
      <c r="D336" s="36" t="s">
        <v>64</v>
      </c>
      <c r="E336" s="122"/>
      <c r="F336" s="10"/>
      <c r="G336" s="122"/>
      <c r="H336" s="148">
        <v>0</v>
      </c>
      <c r="I336" s="148">
        <v>0</v>
      </c>
    </row>
    <row r="337" spans="1:9" x14ac:dyDescent="0.25">
      <c r="A337" s="37">
        <v>3225</v>
      </c>
      <c r="B337" s="38"/>
      <c r="C337" s="39"/>
      <c r="D337" s="36" t="s">
        <v>65</v>
      </c>
      <c r="E337" s="122"/>
      <c r="F337" s="10"/>
      <c r="G337" s="122"/>
      <c r="H337" s="148">
        <v>0</v>
      </c>
      <c r="I337" s="148">
        <v>0</v>
      </c>
    </row>
    <row r="338" spans="1:9" ht="25.5" x14ac:dyDescent="0.25">
      <c r="A338" s="37">
        <v>3226</v>
      </c>
      <c r="B338" s="38"/>
      <c r="C338" s="39"/>
      <c r="D338" s="36" t="s">
        <v>66</v>
      </c>
      <c r="E338" s="122"/>
      <c r="F338" s="10"/>
      <c r="G338" s="122"/>
      <c r="H338" s="148">
        <v>0</v>
      </c>
      <c r="I338" s="148">
        <v>0</v>
      </c>
    </row>
    <row r="339" spans="1:9" ht="25.5" x14ac:dyDescent="0.25">
      <c r="A339" s="37">
        <v>3227</v>
      </c>
      <c r="B339" s="38"/>
      <c r="C339" s="39"/>
      <c r="D339" s="36" t="s">
        <v>67</v>
      </c>
      <c r="E339" s="122"/>
      <c r="F339" s="10"/>
      <c r="G339" s="122"/>
      <c r="H339" s="148">
        <v>0</v>
      </c>
      <c r="I339" s="148">
        <v>0</v>
      </c>
    </row>
    <row r="340" spans="1:9" x14ac:dyDescent="0.25">
      <c r="A340" s="37"/>
      <c r="B340" s="38"/>
      <c r="C340" s="39"/>
      <c r="D340" s="36"/>
      <c r="E340" s="122"/>
      <c r="F340" s="10"/>
      <c r="G340" s="122"/>
      <c r="H340" s="10"/>
      <c r="I340" s="10"/>
    </row>
    <row r="341" spans="1:9" x14ac:dyDescent="0.25">
      <c r="A341" s="37"/>
      <c r="B341" s="38"/>
      <c r="C341" s="39"/>
      <c r="D341" s="55" t="s">
        <v>96</v>
      </c>
      <c r="E341" s="135">
        <f t="shared" ref="E341:G341" si="162">SUM(E258+E315)</f>
        <v>46282.14</v>
      </c>
      <c r="F341" s="56">
        <v>110293</v>
      </c>
      <c r="G341" s="135">
        <f t="shared" si="162"/>
        <v>58846.81</v>
      </c>
      <c r="H341" s="149">
        <f>(G341/F341)*100</f>
        <v>53.354981730481533</v>
      </c>
      <c r="I341" s="149">
        <f>(G341/E341)*100</f>
        <v>127.14798840330201</v>
      </c>
    </row>
    <row r="342" spans="1:9" x14ac:dyDescent="0.25">
      <c r="A342" s="37"/>
      <c r="B342" s="38"/>
      <c r="C342" s="39"/>
      <c r="D342" s="36"/>
      <c r="E342" s="10"/>
      <c r="F342" s="10"/>
      <c r="G342" s="10"/>
      <c r="H342" s="10"/>
      <c r="I342" s="10"/>
    </row>
    <row r="343" spans="1:9" ht="38.25" x14ac:dyDescent="0.25">
      <c r="A343" s="212" t="s">
        <v>25</v>
      </c>
      <c r="B343" s="215"/>
      <c r="C343" s="216"/>
      <c r="D343" s="20" t="s">
        <v>26</v>
      </c>
      <c r="E343" s="20" t="s">
        <v>167</v>
      </c>
      <c r="F343" s="20" t="s">
        <v>97</v>
      </c>
      <c r="G343" s="20" t="s">
        <v>166</v>
      </c>
      <c r="H343" s="138" t="s">
        <v>181</v>
      </c>
      <c r="I343" s="138" t="s">
        <v>182</v>
      </c>
    </row>
    <row r="344" spans="1:9" ht="25.5" x14ac:dyDescent="0.25">
      <c r="A344" s="209" t="s">
        <v>122</v>
      </c>
      <c r="B344" s="210"/>
      <c r="C344" s="211"/>
      <c r="D344" s="23" t="s">
        <v>159</v>
      </c>
      <c r="E344" s="10"/>
      <c r="F344" s="10"/>
      <c r="G344" s="10"/>
      <c r="H344" s="10"/>
      <c r="I344" s="10"/>
    </row>
    <row r="345" spans="1:9" ht="25.5" customHeight="1" x14ac:dyDescent="0.25">
      <c r="A345" s="209" t="s">
        <v>158</v>
      </c>
      <c r="B345" s="210"/>
      <c r="C345" s="211"/>
      <c r="D345" s="23" t="s">
        <v>161</v>
      </c>
      <c r="E345" s="10"/>
      <c r="F345" s="10"/>
      <c r="G345" s="10"/>
      <c r="H345" s="10"/>
      <c r="I345" s="10"/>
    </row>
    <row r="346" spans="1:9" x14ac:dyDescent="0.25">
      <c r="A346" s="203" t="s">
        <v>128</v>
      </c>
      <c r="B346" s="204"/>
      <c r="C346" s="205"/>
      <c r="D346" s="35" t="s">
        <v>98</v>
      </c>
      <c r="E346" s="10"/>
      <c r="F346" s="10"/>
      <c r="G346" s="10"/>
      <c r="H346" s="10"/>
      <c r="I346" s="10"/>
    </row>
    <row r="347" spans="1:9" x14ac:dyDescent="0.25">
      <c r="A347" s="206">
        <v>3</v>
      </c>
      <c r="B347" s="207"/>
      <c r="C347" s="208"/>
      <c r="D347" s="53" t="s">
        <v>21</v>
      </c>
      <c r="E347" s="118">
        <f>SUM(E348+E382+E387)</f>
        <v>22858.91</v>
      </c>
      <c r="F347" s="54">
        <f t="shared" ref="F347" si="163">SUM(F348+F382+F387)</f>
        <v>3000</v>
      </c>
      <c r="G347" s="118">
        <f t="shared" ref="G347" si="164">SUM(G348+G382+G387)</f>
        <v>5394.41</v>
      </c>
      <c r="H347" s="139">
        <f>(G347/F347)*100</f>
        <v>179.81366666666668</v>
      </c>
      <c r="I347" s="139">
        <f>(G347/E347)*100</f>
        <v>23.598719274016126</v>
      </c>
    </row>
    <row r="348" spans="1:9" x14ac:dyDescent="0.25">
      <c r="A348" s="194">
        <v>32</v>
      </c>
      <c r="B348" s="195"/>
      <c r="C348" s="196"/>
      <c r="D348" s="45" t="s">
        <v>27</v>
      </c>
      <c r="E348" s="126">
        <f>SUM(E349+E354+E362+E372+E374)</f>
        <v>22858.91</v>
      </c>
      <c r="F348" s="46">
        <f>SUM(F349+F354+F362+F372+F374)</f>
        <v>3000</v>
      </c>
      <c r="G348" s="126">
        <f>SUM(G349+G354+G362+G372+G374)</f>
        <v>5394.41</v>
      </c>
      <c r="H348" s="146">
        <f>(G348/F348)*100</f>
        <v>179.81366666666668</v>
      </c>
      <c r="I348" s="146">
        <f>(G348/E348)*100</f>
        <v>23.598719274016126</v>
      </c>
    </row>
    <row r="349" spans="1:9" x14ac:dyDescent="0.25">
      <c r="A349" s="40">
        <v>321</v>
      </c>
      <c r="B349" s="41"/>
      <c r="C349" s="42"/>
      <c r="D349" s="43" t="s">
        <v>40</v>
      </c>
      <c r="E349" s="134">
        <f t="shared" ref="E349:G349" si="165">SUM(E350:E353)</f>
        <v>10158.27</v>
      </c>
      <c r="F349" s="44">
        <f t="shared" ref="F349" si="166">SUM(F350:F353)</f>
        <v>3000</v>
      </c>
      <c r="G349" s="134">
        <f t="shared" si="165"/>
        <v>4385</v>
      </c>
      <c r="H349" s="147">
        <f>(G349/F349)*100</f>
        <v>146.16666666666666</v>
      </c>
      <c r="I349" s="147">
        <f>(G349/E349)*100</f>
        <v>43.166799071101671</v>
      </c>
    </row>
    <row r="350" spans="1:9" x14ac:dyDescent="0.25">
      <c r="A350" s="37">
        <v>3211</v>
      </c>
      <c r="B350" s="38"/>
      <c r="C350" s="39"/>
      <c r="D350" s="36" t="s">
        <v>57</v>
      </c>
      <c r="E350" s="122"/>
      <c r="F350" s="10"/>
      <c r="G350" s="122"/>
      <c r="H350" s="148">
        <v>0</v>
      </c>
      <c r="I350" s="148">
        <v>0</v>
      </c>
    </row>
    <row r="351" spans="1:9" ht="25.5" x14ac:dyDescent="0.25">
      <c r="A351" s="37">
        <v>3212</v>
      </c>
      <c r="B351" s="38"/>
      <c r="C351" s="39"/>
      <c r="D351" s="36" t="s">
        <v>58</v>
      </c>
      <c r="E351" s="122"/>
      <c r="F351" s="10"/>
      <c r="G351" s="122"/>
      <c r="H351" s="148">
        <v>0</v>
      </c>
      <c r="I351" s="148">
        <v>0</v>
      </c>
    </row>
    <row r="352" spans="1:9" x14ac:dyDescent="0.25">
      <c r="A352" s="37">
        <v>3213</v>
      </c>
      <c r="B352" s="38"/>
      <c r="C352" s="39"/>
      <c r="D352" s="36" t="s">
        <v>59</v>
      </c>
      <c r="E352" s="122">
        <v>10158.27</v>
      </c>
      <c r="F352" s="10">
        <v>3000</v>
      </c>
      <c r="G352" s="122">
        <v>4385</v>
      </c>
      <c r="H352" s="148">
        <f t="shared" ref="H352" si="167">(G352/F352)*100</f>
        <v>146.16666666666666</v>
      </c>
      <c r="I352" s="148">
        <f t="shared" ref="I352" si="168">(G352/E352)*100</f>
        <v>43.166799071101671</v>
      </c>
    </row>
    <row r="353" spans="1:9" ht="25.5" x14ac:dyDescent="0.25">
      <c r="A353" s="37">
        <v>3214</v>
      </c>
      <c r="B353" s="38"/>
      <c r="C353" s="39"/>
      <c r="D353" s="36" t="s">
        <v>60</v>
      </c>
      <c r="E353" s="122"/>
      <c r="F353" s="10"/>
      <c r="G353" s="122"/>
      <c r="H353" s="148">
        <v>0</v>
      </c>
      <c r="I353" s="148">
        <v>0</v>
      </c>
    </row>
    <row r="354" spans="1:9" x14ac:dyDescent="0.25">
      <c r="A354" s="40">
        <v>322</v>
      </c>
      <c r="B354" s="41"/>
      <c r="C354" s="42"/>
      <c r="D354" s="43" t="s">
        <v>41</v>
      </c>
      <c r="E354" s="134">
        <f t="shared" ref="E354:G354" si="169">SUM(E355:E361)</f>
        <v>0</v>
      </c>
      <c r="F354" s="44">
        <f t="shared" ref="F354" si="170">SUM(F355:F361)</f>
        <v>0</v>
      </c>
      <c r="G354" s="134">
        <f t="shared" si="169"/>
        <v>947.55</v>
      </c>
      <c r="H354" s="147">
        <v>0</v>
      </c>
      <c r="I354" s="147">
        <v>0</v>
      </c>
    </row>
    <row r="355" spans="1:9" ht="25.5" x14ac:dyDescent="0.25">
      <c r="A355" s="37">
        <v>3221</v>
      </c>
      <c r="B355" s="38"/>
      <c r="C355" s="39"/>
      <c r="D355" s="36" t="s">
        <v>61</v>
      </c>
      <c r="E355" s="122"/>
      <c r="F355" s="10"/>
      <c r="G355" s="122">
        <v>21.25</v>
      </c>
      <c r="H355" s="148">
        <v>0</v>
      </c>
      <c r="I355" s="148">
        <v>0</v>
      </c>
    </row>
    <row r="356" spans="1:9" x14ac:dyDescent="0.25">
      <c r="A356" s="37">
        <v>3222</v>
      </c>
      <c r="B356" s="38"/>
      <c r="C356" s="39"/>
      <c r="D356" s="36" t="s">
        <v>62</v>
      </c>
      <c r="E356" s="122"/>
      <c r="F356" s="10"/>
      <c r="G356" s="122"/>
      <c r="H356" s="148">
        <v>0</v>
      </c>
      <c r="I356" s="148">
        <v>0</v>
      </c>
    </row>
    <row r="357" spans="1:9" x14ac:dyDescent="0.25">
      <c r="A357" s="37">
        <v>3223</v>
      </c>
      <c r="B357" s="38"/>
      <c r="C357" s="39"/>
      <c r="D357" s="36" t="s">
        <v>63</v>
      </c>
      <c r="E357" s="122"/>
      <c r="F357" s="10"/>
      <c r="G357" s="122"/>
      <c r="H357" s="148">
        <v>0</v>
      </c>
      <c r="I357" s="148">
        <v>0</v>
      </c>
    </row>
    <row r="358" spans="1:9" ht="25.5" x14ac:dyDescent="0.25">
      <c r="A358" s="37">
        <v>3224</v>
      </c>
      <c r="B358" s="38"/>
      <c r="C358" s="39"/>
      <c r="D358" s="36" t="s">
        <v>64</v>
      </c>
      <c r="E358" s="122"/>
      <c r="F358" s="10"/>
      <c r="G358" s="122">
        <v>725.03</v>
      </c>
      <c r="H358" s="148">
        <v>0</v>
      </c>
      <c r="I358" s="148">
        <v>0</v>
      </c>
    </row>
    <row r="359" spans="1:9" x14ac:dyDescent="0.25">
      <c r="A359" s="37">
        <v>3225</v>
      </c>
      <c r="B359" s="38"/>
      <c r="C359" s="39"/>
      <c r="D359" s="36" t="s">
        <v>65</v>
      </c>
      <c r="E359" s="122"/>
      <c r="F359" s="10"/>
      <c r="G359" s="122">
        <v>201.27</v>
      </c>
      <c r="H359" s="148">
        <v>0</v>
      </c>
      <c r="I359" s="148">
        <v>0</v>
      </c>
    </row>
    <row r="360" spans="1:9" ht="25.5" x14ac:dyDescent="0.25">
      <c r="A360" s="37">
        <v>3226</v>
      </c>
      <c r="B360" s="38"/>
      <c r="C360" s="39"/>
      <c r="D360" s="36" t="s">
        <v>66</v>
      </c>
      <c r="E360" s="122"/>
      <c r="F360" s="10"/>
      <c r="G360" s="122"/>
      <c r="H360" s="148">
        <v>0</v>
      </c>
      <c r="I360" s="148">
        <v>0</v>
      </c>
    </row>
    <row r="361" spans="1:9" ht="25.5" x14ac:dyDescent="0.25">
      <c r="A361" s="37">
        <v>3227</v>
      </c>
      <c r="B361" s="38"/>
      <c r="C361" s="39"/>
      <c r="D361" s="36" t="s">
        <v>67</v>
      </c>
      <c r="E361" s="122"/>
      <c r="F361" s="10"/>
      <c r="G361" s="122"/>
      <c r="H361" s="148">
        <v>0</v>
      </c>
      <c r="I361" s="148">
        <v>0</v>
      </c>
    </row>
    <row r="362" spans="1:9" x14ac:dyDescent="0.25">
      <c r="A362" s="40">
        <v>323</v>
      </c>
      <c r="B362" s="41"/>
      <c r="C362" s="42"/>
      <c r="D362" s="43" t="s">
        <v>42</v>
      </c>
      <c r="E362" s="134">
        <f t="shared" ref="E362:G362" si="171">SUM(E363:E371)</f>
        <v>0</v>
      </c>
      <c r="F362" s="44">
        <f t="shared" ref="F362" si="172">SUM(F363:F371)</f>
        <v>0</v>
      </c>
      <c r="G362" s="134">
        <f t="shared" si="171"/>
        <v>0</v>
      </c>
      <c r="H362" s="147">
        <v>0</v>
      </c>
      <c r="I362" s="147">
        <v>0</v>
      </c>
    </row>
    <row r="363" spans="1:9" x14ac:dyDescent="0.25">
      <c r="A363" s="37">
        <v>3231</v>
      </c>
      <c r="B363" s="38"/>
      <c r="C363" s="39"/>
      <c r="D363" s="36" t="s">
        <v>68</v>
      </c>
      <c r="E363" s="122"/>
      <c r="F363" s="10"/>
      <c r="G363" s="122"/>
      <c r="H363" s="148">
        <v>0</v>
      </c>
      <c r="I363" s="148">
        <v>0</v>
      </c>
    </row>
    <row r="364" spans="1:9" ht="25.5" x14ac:dyDescent="0.25">
      <c r="A364" s="37">
        <v>3232</v>
      </c>
      <c r="B364" s="38"/>
      <c r="C364" s="39"/>
      <c r="D364" s="36" t="s">
        <v>69</v>
      </c>
      <c r="E364" s="122"/>
      <c r="F364" s="10"/>
      <c r="G364" s="122"/>
      <c r="H364" s="148">
        <v>0</v>
      </c>
      <c r="I364" s="148">
        <v>0</v>
      </c>
    </row>
    <row r="365" spans="1:9" x14ac:dyDescent="0.25">
      <c r="A365" s="37">
        <v>3233</v>
      </c>
      <c r="B365" s="38"/>
      <c r="C365" s="39"/>
      <c r="D365" s="36" t="s">
        <v>70</v>
      </c>
      <c r="E365" s="122"/>
      <c r="F365" s="10"/>
      <c r="G365" s="122"/>
      <c r="H365" s="148">
        <v>0</v>
      </c>
      <c r="I365" s="148">
        <v>0</v>
      </c>
    </row>
    <row r="366" spans="1:9" x14ac:dyDescent="0.25">
      <c r="A366" s="37">
        <v>3234</v>
      </c>
      <c r="B366" s="38"/>
      <c r="C366" s="39"/>
      <c r="D366" s="36" t="s">
        <v>71</v>
      </c>
      <c r="E366" s="122"/>
      <c r="F366" s="10"/>
      <c r="G366" s="122"/>
      <c r="H366" s="148">
        <v>0</v>
      </c>
      <c r="I366" s="148">
        <v>0</v>
      </c>
    </row>
    <row r="367" spans="1:9" x14ac:dyDescent="0.25">
      <c r="A367" s="37">
        <v>3235</v>
      </c>
      <c r="B367" s="38"/>
      <c r="C367" s="39"/>
      <c r="D367" s="36" t="s">
        <v>72</v>
      </c>
      <c r="E367" s="122"/>
      <c r="F367" s="10"/>
      <c r="G367" s="122"/>
      <c r="H367" s="148">
        <v>0</v>
      </c>
      <c r="I367" s="148">
        <v>0</v>
      </c>
    </row>
    <row r="368" spans="1:9" x14ac:dyDescent="0.25">
      <c r="A368" s="37">
        <v>3236</v>
      </c>
      <c r="B368" s="38"/>
      <c r="C368" s="39"/>
      <c r="D368" s="36" t="s">
        <v>73</v>
      </c>
      <c r="E368" s="122"/>
      <c r="F368" s="10"/>
      <c r="G368" s="122"/>
      <c r="H368" s="148">
        <v>0</v>
      </c>
      <c r="I368" s="148">
        <v>0</v>
      </c>
    </row>
    <row r="369" spans="1:9" x14ac:dyDescent="0.25">
      <c r="A369" s="37">
        <v>3237</v>
      </c>
      <c r="B369" s="38"/>
      <c r="C369" s="39"/>
      <c r="D369" s="36" t="s">
        <v>74</v>
      </c>
      <c r="E369" s="122"/>
      <c r="F369" s="10"/>
      <c r="G369" s="122"/>
      <c r="H369" s="148">
        <v>0</v>
      </c>
      <c r="I369" s="148">
        <v>0</v>
      </c>
    </row>
    <row r="370" spans="1:9" x14ac:dyDescent="0.25">
      <c r="A370" s="37">
        <v>3238</v>
      </c>
      <c r="B370" s="38"/>
      <c r="C370" s="39"/>
      <c r="D370" s="36" t="s">
        <v>75</v>
      </c>
      <c r="E370" s="122"/>
      <c r="F370" s="10"/>
      <c r="G370" s="122"/>
      <c r="H370" s="148">
        <v>0</v>
      </c>
      <c r="I370" s="148">
        <v>0</v>
      </c>
    </row>
    <row r="371" spans="1:9" x14ac:dyDescent="0.25">
      <c r="A371" s="37">
        <v>3239</v>
      </c>
      <c r="B371" s="38"/>
      <c r="C371" s="39"/>
      <c r="D371" s="36" t="s">
        <v>76</v>
      </c>
      <c r="E371" s="122"/>
      <c r="F371" s="10"/>
      <c r="G371" s="122"/>
      <c r="H371" s="148">
        <v>0</v>
      </c>
      <c r="I371" s="148">
        <v>0</v>
      </c>
    </row>
    <row r="372" spans="1:9" ht="25.5" x14ac:dyDescent="0.25">
      <c r="A372" s="40">
        <v>324</v>
      </c>
      <c r="B372" s="41"/>
      <c r="C372" s="42"/>
      <c r="D372" s="43" t="s">
        <v>77</v>
      </c>
      <c r="E372" s="134">
        <f t="shared" ref="E372:G372" si="173">SUM(E373)</f>
        <v>12700.64</v>
      </c>
      <c r="F372" s="44">
        <f t="shared" si="173"/>
        <v>0</v>
      </c>
      <c r="G372" s="134">
        <f t="shared" si="173"/>
        <v>0</v>
      </c>
      <c r="H372" s="147">
        <v>0</v>
      </c>
      <c r="I372" s="147">
        <f>(G372/E372)*100</f>
        <v>0</v>
      </c>
    </row>
    <row r="373" spans="1:9" ht="25.5" x14ac:dyDescent="0.25">
      <c r="A373" s="37">
        <v>3241</v>
      </c>
      <c r="B373" s="38"/>
      <c r="C373" s="39"/>
      <c r="D373" s="36" t="s">
        <v>99</v>
      </c>
      <c r="E373" s="122">
        <v>12700.64</v>
      </c>
      <c r="F373" s="10"/>
      <c r="G373" s="122"/>
      <c r="H373" s="148">
        <v>0</v>
      </c>
      <c r="I373" s="148">
        <f t="shared" ref="I373" si="174">(G373/E373)*100</f>
        <v>0</v>
      </c>
    </row>
    <row r="374" spans="1:9" ht="25.5" x14ac:dyDescent="0.25">
      <c r="A374" s="40">
        <v>329</v>
      </c>
      <c r="B374" s="41"/>
      <c r="C374" s="42"/>
      <c r="D374" s="43" t="s">
        <v>78</v>
      </c>
      <c r="E374" s="134">
        <f t="shared" ref="E374:G374" si="175">SUM(E375:E381)</f>
        <v>0</v>
      </c>
      <c r="F374" s="44">
        <f t="shared" ref="F374" si="176">SUM(F375:F381)</f>
        <v>0</v>
      </c>
      <c r="G374" s="134">
        <f t="shared" si="175"/>
        <v>61.86</v>
      </c>
      <c r="H374" s="147">
        <v>0</v>
      </c>
      <c r="I374" s="147">
        <v>0</v>
      </c>
    </row>
    <row r="375" spans="1:9" ht="38.25" x14ac:dyDescent="0.25">
      <c r="A375" s="37">
        <v>3291</v>
      </c>
      <c r="B375" s="38"/>
      <c r="C375" s="39"/>
      <c r="D375" s="36" t="s">
        <v>79</v>
      </c>
      <c r="E375" s="122"/>
      <c r="F375" s="10"/>
      <c r="G375" s="122"/>
      <c r="H375" s="148">
        <v>0</v>
      </c>
      <c r="I375" s="148">
        <v>0</v>
      </c>
    </row>
    <row r="376" spans="1:9" x14ac:dyDescent="0.25">
      <c r="A376" s="37">
        <v>3292</v>
      </c>
      <c r="B376" s="38"/>
      <c r="C376" s="39"/>
      <c r="D376" s="36" t="s">
        <v>80</v>
      </c>
      <c r="E376" s="122"/>
      <c r="F376" s="10"/>
      <c r="G376" s="122">
        <v>61.86</v>
      </c>
      <c r="H376" s="148">
        <v>0</v>
      </c>
      <c r="I376" s="148">
        <v>0</v>
      </c>
    </row>
    <row r="377" spans="1:9" x14ac:dyDescent="0.25">
      <c r="A377" s="37">
        <v>3293</v>
      </c>
      <c r="B377" s="38"/>
      <c r="C377" s="39"/>
      <c r="D377" s="36" t="s">
        <v>81</v>
      </c>
      <c r="E377" s="122"/>
      <c r="F377" s="10"/>
      <c r="G377" s="122"/>
      <c r="H377" s="148">
        <v>0</v>
      </c>
      <c r="I377" s="148">
        <v>0</v>
      </c>
    </row>
    <row r="378" spans="1:9" x14ac:dyDescent="0.25">
      <c r="A378" s="37">
        <v>3294</v>
      </c>
      <c r="B378" s="38"/>
      <c r="C378" s="39"/>
      <c r="D378" s="36" t="s">
        <v>82</v>
      </c>
      <c r="E378" s="122"/>
      <c r="F378" s="10"/>
      <c r="G378" s="122"/>
      <c r="H378" s="148">
        <v>0</v>
      </c>
      <c r="I378" s="148">
        <v>0</v>
      </c>
    </row>
    <row r="379" spans="1:9" x14ac:dyDescent="0.25">
      <c r="A379" s="37">
        <v>3295</v>
      </c>
      <c r="B379" s="38"/>
      <c r="C379" s="39"/>
      <c r="D379" s="36" t="s">
        <v>83</v>
      </c>
      <c r="E379" s="122"/>
      <c r="F379" s="10"/>
      <c r="G379" s="122"/>
      <c r="H379" s="148">
        <v>0</v>
      </c>
      <c r="I379" s="148">
        <v>0</v>
      </c>
    </row>
    <row r="380" spans="1:9" x14ac:dyDescent="0.25">
      <c r="A380" s="37">
        <v>3296</v>
      </c>
      <c r="B380" s="38"/>
      <c r="C380" s="39"/>
      <c r="D380" s="36" t="s">
        <v>84</v>
      </c>
      <c r="E380" s="122"/>
      <c r="F380" s="10"/>
      <c r="G380" s="122"/>
      <c r="H380" s="148">
        <v>0</v>
      </c>
      <c r="I380" s="148">
        <v>0</v>
      </c>
    </row>
    <row r="381" spans="1:9" ht="25.5" x14ac:dyDescent="0.25">
      <c r="A381" s="37">
        <v>3299</v>
      </c>
      <c r="B381" s="38"/>
      <c r="C381" s="39"/>
      <c r="D381" s="36" t="s">
        <v>43</v>
      </c>
      <c r="E381" s="122"/>
      <c r="F381" s="10"/>
      <c r="G381" s="122"/>
      <c r="H381" s="148">
        <v>0</v>
      </c>
      <c r="I381" s="148">
        <v>0</v>
      </c>
    </row>
    <row r="382" spans="1:9" x14ac:dyDescent="0.25">
      <c r="A382" s="47">
        <v>34</v>
      </c>
      <c r="B382" s="48"/>
      <c r="C382" s="49"/>
      <c r="D382" s="45" t="s">
        <v>44</v>
      </c>
      <c r="E382" s="126">
        <f t="shared" ref="E382:G382" si="177">SUM(E383)</f>
        <v>0</v>
      </c>
      <c r="F382" s="46">
        <f t="shared" si="177"/>
        <v>0</v>
      </c>
      <c r="G382" s="126">
        <f t="shared" si="177"/>
        <v>0</v>
      </c>
      <c r="H382" s="146">
        <v>0</v>
      </c>
      <c r="I382" s="146">
        <v>0</v>
      </c>
    </row>
    <row r="383" spans="1:9" x14ac:dyDescent="0.25">
      <c r="A383" s="40">
        <v>343</v>
      </c>
      <c r="B383" s="41"/>
      <c r="C383" s="42"/>
      <c r="D383" s="43" t="s">
        <v>45</v>
      </c>
      <c r="E383" s="134">
        <f t="shared" ref="E383:G383" si="178">SUM(E384:E386)</f>
        <v>0</v>
      </c>
      <c r="F383" s="44">
        <f t="shared" ref="F383" si="179">SUM(F384:F386)</f>
        <v>0</v>
      </c>
      <c r="G383" s="134">
        <f t="shared" si="178"/>
        <v>0</v>
      </c>
      <c r="H383" s="147">
        <v>0</v>
      </c>
      <c r="I383" s="147">
        <v>0</v>
      </c>
    </row>
    <row r="384" spans="1:9" ht="25.5" x14ac:dyDescent="0.25">
      <c r="A384" s="37">
        <v>3431</v>
      </c>
      <c r="B384" s="38"/>
      <c r="C384" s="39"/>
      <c r="D384" s="36" t="s">
        <v>85</v>
      </c>
      <c r="E384" s="122"/>
      <c r="F384" s="10"/>
      <c r="G384" s="122"/>
      <c r="H384" s="148">
        <v>0</v>
      </c>
      <c r="I384" s="148">
        <v>0</v>
      </c>
    </row>
    <row r="385" spans="1:9" x14ac:dyDescent="0.25">
      <c r="A385" s="37">
        <v>3432</v>
      </c>
      <c r="B385" s="38"/>
      <c r="C385" s="39"/>
      <c r="D385" s="36" t="s">
        <v>165</v>
      </c>
      <c r="E385" s="122"/>
      <c r="F385" s="10"/>
      <c r="G385" s="122"/>
      <c r="H385" s="148">
        <v>0</v>
      </c>
      <c r="I385" s="148">
        <v>0</v>
      </c>
    </row>
    <row r="386" spans="1:9" x14ac:dyDescent="0.25">
      <c r="A386" s="37">
        <v>3433</v>
      </c>
      <c r="B386" s="38"/>
      <c r="C386" s="39"/>
      <c r="D386" s="36" t="s">
        <v>86</v>
      </c>
      <c r="E386" s="122"/>
      <c r="F386" s="10"/>
      <c r="G386" s="122"/>
      <c r="H386" s="148">
        <v>0</v>
      </c>
      <c r="I386" s="148">
        <v>0</v>
      </c>
    </row>
    <row r="387" spans="1:9" ht="38.25" x14ac:dyDescent="0.25">
      <c r="A387" s="47">
        <v>37</v>
      </c>
      <c r="B387" s="48"/>
      <c r="C387" s="49"/>
      <c r="D387" s="45" t="s">
        <v>46</v>
      </c>
      <c r="E387" s="126">
        <f t="shared" ref="E387:G387" si="180">SUM(E388)</f>
        <v>0</v>
      </c>
      <c r="F387" s="46">
        <f t="shared" si="180"/>
        <v>0</v>
      </c>
      <c r="G387" s="126">
        <f t="shared" si="180"/>
        <v>0</v>
      </c>
      <c r="H387" s="146">
        <v>0</v>
      </c>
      <c r="I387" s="146">
        <v>0</v>
      </c>
    </row>
    <row r="388" spans="1:9" ht="25.5" x14ac:dyDescent="0.25">
      <c r="A388" s="40">
        <v>372</v>
      </c>
      <c r="B388" s="41"/>
      <c r="C388" s="42"/>
      <c r="D388" s="43" t="s">
        <v>47</v>
      </c>
      <c r="E388" s="134">
        <f>SUM(E389:E390)</f>
        <v>0</v>
      </c>
      <c r="F388" s="44">
        <f>SUM(F389:F392)</f>
        <v>0</v>
      </c>
      <c r="G388" s="134"/>
      <c r="H388" s="147">
        <v>0</v>
      </c>
      <c r="I388" s="147">
        <v>0</v>
      </c>
    </row>
    <row r="389" spans="1:9" ht="25.5" x14ac:dyDescent="0.25">
      <c r="A389" s="37">
        <v>3721</v>
      </c>
      <c r="B389" s="38"/>
      <c r="C389" s="39"/>
      <c r="D389" s="36" t="s">
        <v>87</v>
      </c>
      <c r="E389" s="122"/>
      <c r="F389" s="10"/>
      <c r="G389" s="122"/>
      <c r="H389" s="148">
        <v>0</v>
      </c>
      <c r="I389" s="148">
        <v>0</v>
      </c>
    </row>
    <row r="390" spans="1:9" ht="25.5" x14ac:dyDescent="0.25">
      <c r="A390" s="37">
        <v>3722</v>
      </c>
      <c r="B390" s="38"/>
      <c r="C390" s="39"/>
      <c r="D390" s="36" t="s">
        <v>88</v>
      </c>
      <c r="E390" s="122"/>
      <c r="F390" s="10"/>
      <c r="G390" s="122"/>
      <c r="H390" s="148">
        <v>0</v>
      </c>
      <c r="I390" s="148">
        <v>0</v>
      </c>
    </row>
    <row r="391" spans="1:9" ht="38.25" x14ac:dyDescent="0.25">
      <c r="A391" s="50">
        <v>4</v>
      </c>
      <c r="B391" s="51"/>
      <c r="C391" s="52"/>
      <c r="D391" s="53" t="s">
        <v>36</v>
      </c>
      <c r="E391" s="118">
        <f t="shared" ref="E391:G392" si="181">SUM(E392)</f>
        <v>0</v>
      </c>
      <c r="F391" s="54">
        <f t="shared" si="181"/>
        <v>0</v>
      </c>
      <c r="G391" s="118">
        <f t="shared" si="181"/>
        <v>5476.01</v>
      </c>
      <c r="H391" s="139">
        <v>0</v>
      </c>
      <c r="I391" s="139">
        <v>0</v>
      </c>
    </row>
    <row r="392" spans="1:9" ht="38.25" x14ac:dyDescent="0.25">
      <c r="A392" s="47">
        <v>42</v>
      </c>
      <c r="B392" s="48"/>
      <c r="C392" s="49"/>
      <c r="D392" s="45" t="s">
        <v>36</v>
      </c>
      <c r="E392" s="126">
        <f>SUM(E393,E400)</f>
        <v>0</v>
      </c>
      <c r="F392" s="46">
        <f t="shared" si="181"/>
        <v>0</v>
      </c>
      <c r="G392" s="126">
        <f>SUM(G393+G400)</f>
        <v>5476.01</v>
      </c>
      <c r="H392" s="146">
        <v>0</v>
      </c>
      <c r="I392" s="146">
        <v>0</v>
      </c>
    </row>
    <row r="393" spans="1:9" x14ac:dyDescent="0.25">
      <c r="A393" s="40">
        <v>422</v>
      </c>
      <c r="B393" s="41"/>
      <c r="C393" s="42"/>
      <c r="D393" s="43" t="s">
        <v>48</v>
      </c>
      <c r="E393" s="134">
        <f t="shared" ref="E393:G393" si="182">SUM(E394:E399)</f>
        <v>0</v>
      </c>
      <c r="F393" s="44">
        <f t="shared" ref="F393" si="183">SUM(F394:F399)</f>
        <v>0</v>
      </c>
      <c r="G393" s="134">
        <f t="shared" si="182"/>
        <v>5446.25</v>
      </c>
      <c r="H393" s="147">
        <v>0</v>
      </c>
      <c r="I393" s="147">
        <v>0</v>
      </c>
    </row>
    <row r="394" spans="1:9" x14ac:dyDescent="0.25">
      <c r="A394" s="37">
        <v>4221</v>
      </c>
      <c r="B394" s="38"/>
      <c r="C394" s="39"/>
      <c r="D394" s="36" t="s">
        <v>89</v>
      </c>
      <c r="E394" s="122"/>
      <c r="F394" s="10"/>
      <c r="G394" s="122">
        <v>5446.25</v>
      </c>
      <c r="H394" s="148">
        <v>0</v>
      </c>
      <c r="I394" s="148">
        <v>0</v>
      </c>
    </row>
    <row r="395" spans="1:9" x14ac:dyDescent="0.25">
      <c r="A395" s="37">
        <v>4222</v>
      </c>
      <c r="B395" s="38"/>
      <c r="C395" s="39"/>
      <c r="D395" s="36" t="s">
        <v>90</v>
      </c>
      <c r="E395" s="122"/>
      <c r="F395" s="10"/>
      <c r="G395" s="122"/>
      <c r="H395" s="148">
        <v>0</v>
      </c>
      <c r="I395" s="148">
        <v>0</v>
      </c>
    </row>
    <row r="396" spans="1:9" x14ac:dyDescent="0.25">
      <c r="A396" s="37">
        <v>4223</v>
      </c>
      <c r="B396" s="38"/>
      <c r="C396" s="39"/>
      <c r="D396" s="36" t="s">
        <v>91</v>
      </c>
      <c r="E396" s="122"/>
      <c r="F396" s="10"/>
      <c r="G396" s="122"/>
      <c r="H396" s="148">
        <v>0</v>
      </c>
      <c r="I396" s="148">
        <v>0</v>
      </c>
    </row>
    <row r="397" spans="1:9" x14ac:dyDescent="0.25">
      <c r="A397" s="37">
        <v>4225</v>
      </c>
      <c r="B397" s="38"/>
      <c r="C397" s="39"/>
      <c r="D397" s="36" t="s">
        <v>92</v>
      </c>
      <c r="E397" s="122"/>
      <c r="F397" s="10"/>
      <c r="G397" s="122"/>
      <c r="H397" s="148">
        <v>0</v>
      </c>
      <c r="I397" s="148">
        <v>0</v>
      </c>
    </row>
    <row r="398" spans="1:9" x14ac:dyDescent="0.25">
      <c r="A398" s="37">
        <v>4226</v>
      </c>
      <c r="B398" s="38"/>
      <c r="C398" s="39"/>
      <c r="D398" s="36" t="s">
        <v>93</v>
      </c>
      <c r="E398" s="122"/>
      <c r="F398" s="10"/>
      <c r="G398" s="122"/>
      <c r="H398" s="148">
        <v>0</v>
      </c>
      <c r="I398" s="148">
        <v>0</v>
      </c>
    </row>
    <row r="399" spans="1:9" ht="25.5" x14ac:dyDescent="0.25">
      <c r="A399" s="37">
        <v>4227</v>
      </c>
      <c r="B399" s="38"/>
      <c r="C399" s="39"/>
      <c r="D399" s="36" t="s">
        <v>94</v>
      </c>
      <c r="E399" s="122"/>
      <c r="F399" s="10"/>
      <c r="G399" s="122"/>
      <c r="H399" s="148">
        <v>0</v>
      </c>
      <c r="I399" s="148">
        <v>0</v>
      </c>
    </row>
    <row r="400" spans="1:9" ht="25.5" x14ac:dyDescent="0.25">
      <c r="A400" s="40">
        <v>424</v>
      </c>
      <c r="B400" s="41"/>
      <c r="C400" s="42"/>
      <c r="D400" s="43" t="s">
        <v>49</v>
      </c>
      <c r="E400" s="134">
        <f t="shared" ref="E400:G400" si="184">SUM(E401)</f>
        <v>0</v>
      </c>
      <c r="F400" s="44">
        <f t="shared" si="184"/>
        <v>0</v>
      </c>
      <c r="G400" s="134">
        <f t="shared" si="184"/>
        <v>29.76</v>
      </c>
      <c r="H400" s="147">
        <v>0</v>
      </c>
      <c r="I400" s="147">
        <v>0</v>
      </c>
    </row>
    <row r="401" spans="1:9" x14ac:dyDescent="0.25">
      <c r="A401" s="37">
        <v>4241</v>
      </c>
      <c r="B401" s="38"/>
      <c r="C401" s="39"/>
      <c r="D401" s="36" t="s">
        <v>95</v>
      </c>
      <c r="E401" s="122"/>
      <c r="F401" s="10"/>
      <c r="G401" s="122">
        <v>29.76</v>
      </c>
      <c r="H401" s="148">
        <v>0</v>
      </c>
      <c r="I401" s="148">
        <v>0</v>
      </c>
    </row>
    <row r="402" spans="1:9" x14ac:dyDescent="0.25">
      <c r="A402" s="37"/>
      <c r="B402" s="38"/>
      <c r="C402" s="39"/>
      <c r="D402" s="36"/>
      <c r="E402" s="122"/>
      <c r="F402" s="10"/>
      <c r="G402" s="122"/>
      <c r="H402" s="10"/>
      <c r="I402" s="10"/>
    </row>
    <row r="403" spans="1:9" x14ac:dyDescent="0.25">
      <c r="A403" s="37"/>
      <c r="B403" s="38"/>
      <c r="C403" s="39"/>
      <c r="D403" s="55" t="s">
        <v>96</v>
      </c>
      <c r="E403" s="135">
        <f t="shared" ref="E403:G403" si="185">SUM(E347+E391)</f>
        <v>22858.91</v>
      </c>
      <c r="F403" s="56">
        <f t="shared" ref="F403" si="186">SUM(F347+F391)</f>
        <v>3000</v>
      </c>
      <c r="G403" s="135">
        <f t="shared" si="185"/>
        <v>10870.42</v>
      </c>
      <c r="H403" s="149">
        <f>(G403/F403)*100</f>
        <v>362.34733333333338</v>
      </c>
      <c r="I403" s="149">
        <f>(G403/E403)*100</f>
        <v>47.554410949603458</v>
      </c>
    </row>
    <row r="404" spans="1:9" x14ac:dyDescent="0.25">
      <c r="A404" s="37"/>
      <c r="B404" s="38"/>
      <c r="C404" s="39"/>
      <c r="D404" s="36"/>
      <c r="E404" s="10"/>
      <c r="F404" s="10"/>
      <c r="G404" s="10"/>
      <c r="H404" s="10"/>
      <c r="I404" s="10"/>
    </row>
    <row r="405" spans="1:9" ht="38.25" x14ac:dyDescent="0.25">
      <c r="A405" s="212" t="s">
        <v>25</v>
      </c>
      <c r="B405" s="213"/>
      <c r="C405" s="214"/>
      <c r="D405" s="20" t="s">
        <v>26</v>
      </c>
      <c r="E405" s="20" t="s">
        <v>167</v>
      </c>
      <c r="F405" s="20" t="s">
        <v>97</v>
      </c>
      <c r="G405" s="20" t="s">
        <v>166</v>
      </c>
      <c r="H405" s="138" t="s">
        <v>181</v>
      </c>
      <c r="I405" s="138" t="s">
        <v>182</v>
      </c>
    </row>
    <row r="406" spans="1:9" ht="15" customHeight="1" x14ac:dyDescent="0.25">
      <c r="A406" s="209" t="s">
        <v>122</v>
      </c>
      <c r="B406" s="210"/>
      <c r="C406" s="211"/>
      <c r="D406" s="23" t="s">
        <v>123</v>
      </c>
      <c r="E406" s="10"/>
      <c r="F406" s="10"/>
      <c r="G406" s="10"/>
      <c r="H406" s="10"/>
      <c r="I406" s="10"/>
    </row>
    <row r="407" spans="1:9" ht="25.5" customHeight="1" x14ac:dyDescent="0.25">
      <c r="A407" s="209" t="s">
        <v>156</v>
      </c>
      <c r="B407" s="210"/>
      <c r="C407" s="211"/>
      <c r="D407" s="23" t="s">
        <v>161</v>
      </c>
      <c r="E407" s="10"/>
      <c r="F407" s="10"/>
      <c r="G407" s="10"/>
      <c r="H407" s="10"/>
      <c r="I407" s="10"/>
    </row>
    <row r="408" spans="1:9" ht="15" customHeight="1" x14ac:dyDescent="0.25">
      <c r="A408" s="203" t="s">
        <v>135</v>
      </c>
      <c r="B408" s="204"/>
      <c r="C408" s="205"/>
      <c r="D408" s="35" t="s">
        <v>28</v>
      </c>
      <c r="E408" s="10"/>
      <c r="F408" s="10"/>
      <c r="G408" s="10"/>
      <c r="H408" s="10"/>
      <c r="I408" s="10"/>
    </row>
    <row r="409" spans="1:9" x14ac:dyDescent="0.25">
      <c r="A409" s="206">
        <v>3</v>
      </c>
      <c r="B409" s="207"/>
      <c r="C409" s="208"/>
      <c r="D409" s="53" t="s">
        <v>21</v>
      </c>
      <c r="E409" s="118">
        <f>SUM(E410+E420+E453)</f>
        <v>2374.09</v>
      </c>
      <c r="F409" s="54">
        <f t="shared" ref="F409" si="187">SUM(F410+F420+F453)</f>
        <v>5402</v>
      </c>
      <c r="G409" s="118">
        <f t="shared" ref="G409" si="188">SUM(G410+G420+G453)</f>
        <v>2922.66</v>
      </c>
      <c r="H409" s="139">
        <f>(G409/F409)*100</f>
        <v>54.103295075897819</v>
      </c>
      <c r="I409" s="139">
        <f>(G409/E409)*100</f>
        <v>123.10653766285186</v>
      </c>
    </row>
    <row r="410" spans="1:9" x14ac:dyDescent="0.25">
      <c r="A410" s="194">
        <v>31</v>
      </c>
      <c r="B410" s="195"/>
      <c r="C410" s="196"/>
      <c r="D410" s="45" t="s">
        <v>22</v>
      </c>
      <c r="E410" s="126">
        <f>SUM(E411+E415+E417)</f>
        <v>283.47000000000003</v>
      </c>
      <c r="F410" s="46">
        <f>SUM(F411+F415+F417)</f>
        <v>531</v>
      </c>
      <c r="G410" s="126">
        <f>SUM(G411+G415+G417)</f>
        <v>63.42</v>
      </c>
      <c r="H410" s="146">
        <f>(G410/F410)*100</f>
        <v>11.943502824858758</v>
      </c>
      <c r="I410" s="146">
        <f>(G410/E410)*100</f>
        <v>22.372737855857761</v>
      </c>
    </row>
    <row r="411" spans="1:9" ht="15" customHeight="1" x14ac:dyDescent="0.25">
      <c r="A411" s="40">
        <v>311</v>
      </c>
      <c r="B411" s="41"/>
      <c r="C411" s="42"/>
      <c r="D411" s="43" t="s">
        <v>38</v>
      </c>
      <c r="E411" s="134">
        <f t="shared" ref="E411:G411" si="189">SUM(E412:E414)</f>
        <v>0</v>
      </c>
      <c r="F411" s="44">
        <f t="shared" ref="F411" si="190">SUM(F412:F414)</f>
        <v>0</v>
      </c>
      <c r="G411" s="134">
        <f t="shared" si="189"/>
        <v>0</v>
      </c>
      <c r="H411" s="147">
        <v>0</v>
      </c>
      <c r="I411" s="147">
        <v>0</v>
      </c>
    </row>
    <row r="412" spans="1:9" x14ac:dyDescent="0.25">
      <c r="A412" s="37">
        <v>3111</v>
      </c>
      <c r="B412" s="38"/>
      <c r="C412" s="39"/>
      <c r="D412" s="36" t="s">
        <v>50</v>
      </c>
      <c r="E412" s="122"/>
      <c r="F412" s="10"/>
      <c r="G412" s="122"/>
      <c r="H412" s="148">
        <v>0</v>
      </c>
      <c r="I412" s="148">
        <v>0</v>
      </c>
    </row>
    <row r="413" spans="1:9" x14ac:dyDescent="0.25">
      <c r="A413" s="37">
        <v>3113</v>
      </c>
      <c r="B413" s="38"/>
      <c r="C413" s="39"/>
      <c r="D413" s="36" t="s">
        <v>51</v>
      </c>
      <c r="E413" s="122"/>
      <c r="F413" s="10"/>
      <c r="G413" s="122"/>
      <c r="H413" s="148">
        <v>0</v>
      </c>
      <c r="I413" s="148">
        <v>0</v>
      </c>
    </row>
    <row r="414" spans="1:9" x14ac:dyDescent="0.25">
      <c r="A414" s="37">
        <v>3114</v>
      </c>
      <c r="B414" s="38"/>
      <c r="C414" s="39"/>
      <c r="D414" s="36" t="s">
        <v>52</v>
      </c>
      <c r="E414" s="122"/>
      <c r="F414" s="10"/>
      <c r="G414" s="122"/>
      <c r="H414" s="148">
        <v>0</v>
      </c>
      <c r="I414" s="148">
        <v>0</v>
      </c>
    </row>
    <row r="415" spans="1:9" x14ac:dyDescent="0.25">
      <c r="A415" s="40">
        <v>312</v>
      </c>
      <c r="B415" s="41"/>
      <c r="C415" s="42"/>
      <c r="D415" s="43" t="s">
        <v>53</v>
      </c>
      <c r="E415" s="134">
        <f t="shared" ref="E415:G415" si="191">SUM(E416)</f>
        <v>283.47000000000003</v>
      </c>
      <c r="F415" s="44">
        <f t="shared" si="191"/>
        <v>531</v>
      </c>
      <c r="G415" s="134">
        <f t="shared" si="191"/>
        <v>63.42</v>
      </c>
      <c r="H415" s="147">
        <f>(G415/F415)*100</f>
        <v>11.943502824858758</v>
      </c>
      <c r="I415" s="147">
        <f>(G415/E415)*100</f>
        <v>22.372737855857761</v>
      </c>
    </row>
    <row r="416" spans="1:9" x14ac:dyDescent="0.25">
      <c r="A416" s="37">
        <v>3121</v>
      </c>
      <c r="B416" s="38"/>
      <c r="C416" s="39"/>
      <c r="D416" s="36" t="s">
        <v>54</v>
      </c>
      <c r="E416" s="122">
        <v>283.47000000000003</v>
      </c>
      <c r="F416" s="10">
        <v>531</v>
      </c>
      <c r="G416" s="122">
        <v>63.42</v>
      </c>
      <c r="H416" s="148">
        <f>(G416/F416)*100</f>
        <v>11.943502824858758</v>
      </c>
      <c r="I416" s="148">
        <f t="shared" ref="I416" si="192">(G416/E416)*100</f>
        <v>22.372737855857761</v>
      </c>
    </row>
    <row r="417" spans="1:9" x14ac:dyDescent="0.25">
      <c r="A417" s="40">
        <v>313</v>
      </c>
      <c r="B417" s="41"/>
      <c r="C417" s="42"/>
      <c r="D417" s="43" t="s">
        <v>39</v>
      </c>
      <c r="E417" s="134">
        <f t="shared" ref="E417:G417" si="193">SUM(E418:E419)</f>
        <v>0</v>
      </c>
      <c r="F417" s="44">
        <f t="shared" ref="F417" si="194">SUM(F418:F419)</f>
        <v>0</v>
      </c>
      <c r="G417" s="134">
        <f t="shared" si="193"/>
        <v>0</v>
      </c>
      <c r="H417" s="147">
        <v>0</v>
      </c>
      <c r="I417" s="147">
        <v>0</v>
      </c>
    </row>
    <row r="418" spans="1:9" x14ac:dyDescent="0.25">
      <c r="A418" s="37">
        <v>3131</v>
      </c>
      <c r="B418" s="38"/>
      <c r="C418" s="39"/>
      <c r="D418" s="36" t="s">
        <v>55</v>
      </c>
      <c r="E418" s="122"/>
      <c r="F418" s="10"/>
      <c r="G418" s="122"/>
      <c r="H418" s="148">
        <v>0</v>
      </c>
      <c r="I418" s="148">
        <v>0</v>
      </c>
    </row>
    <row r="419" spans="1:9" ht="25.5" x14ac:dyDescent="0.25">
      <c r="A419" s="37">
        <v>3132</v>
      </c>
      <c r="B419" s="38"/>
      <c r="C419" s="39"/>
      <c r="D419" s="36" t="s">
        <v>56</v>
      </c>
      <c r="E419" s="122"/>
      <c r="F419" s="10"/>
      <c r="G419" s="122"/>
      <c r="H419" s="148">
        <v>0</v>
      </c>
      <c r="I419" s="148">
        <v>0</v>
      </c>
    </row>
    <row r="420" spans="1:9" x14ac:dyDescent="0.25">
      <c r="A420" s="194">
        <v>32</v>
      </c>
      <c r="B420" s="195"/>
      <c r="C420" s="196"/>
      <c r="D420" s="45" t="s">
        <v>27</v>
      </c>
      <c r="E420" s="126">
        <f>SUM(E421+E426+E434+E444+E445)</f>
        <v>2090.5</v>
      </c>
      <c r="F420" s="46">
        <f>SUM(F421+F426+F434+F444+F445)</f>
        <v>4871</v>
      </c>
      <c r="G420" s="126">
        <f>SUM(G421+G426+G434+G444+G445)</f>
        <v>2854.7599999999998</v>
      </c>
      <c r="H420" s="146">
        <f>(G420/F420)*100</f>
        <v>58.607267501539717</v>
      </c>
      <c r="I420" s="146">
        <f>(G420/E420)*100</f>
        <v>136.55871801004545</v>
      </c>
    </row>
    <row r="421" spans="1:9" x14ac:dyDescent="0.25">
      <c r="A421" s="40">
        <v>321</v>
      </c>
      <c r="B421" s="41"/>
      <c r="C421" s="42"/>
      <c r="D421" s="43" t="s">
        <v>40</v>
      </c>
      <c r="E421" s="134">
        <f t="shared" ref="E421:G421" si="195">SUM(E422:E425)</f>
        <v>0</v>
      </c>
      <c r="F421" s="44">
        <f t="shared" ref="F421" si="196">SUM(F422:F425)</f>
        <v>0</v>
      </c>
      <c r="G421" s="134">
        <f t="shared" si="195"/>
        <v>0</v>
      </c>
      <c r="H421" s="147">
        <v>0</v>
      </c>
      <c r="I421" s="147">
        <v>0</v>
      </c>
    </row>
    <row r="422" spans="1:9" x14ac:dyDescent="0.25">
      <c r="A422" s="37">
        <v>3211</v>
      </c>
      <c r="B422" s="38"/>
      <c r="C422" s="39"/>
      <c r="D422" s="36" t="s">
        <v>57</v>
      </c>
      <c r="E422" s="122"/>
      <c r="F422" s="10"/>
      <c r="G422" s="122"/>
      <c r="H422" s="148">
        <v>0</v>
      </c>
      <c r="I422" s="148">
        <v>0</v>
      </c>
    </row>
    <row r="423" spans="1:9" ht="25.5" x14ac:dyDescent="0.25">
      <c r="A423" s="37">
        <v>3212</v>
      </c>
      <c r="B423" s="38"/>
      <c r="C423" s="39"/>
      <c r="D423" s="36" t="s">
        <v>58</v>
      </c>
      <c r="E423" s="122"/>
      <c r="F423" s="10"/>
      <c r="G423" s="122"/>
      <c r="H423" s="148">
        <v>0</v>
      </c>
      <c r="I423" s="148">
        <v>0</v>
      </c>
    </row>
    <row r="424" spans="1:9" x14ac:dyDescent="0.25">
      <c r="A424" s="37">
        <v>3213</v>
      </c>
      <c r="B424" s="38"/>
      <c r="C424" s="39"/>
      <c r="D424" s="36" t="s">
        <v>59</v>
      </c>
      <c r="E424" s="122"/>
      <c r="F424" s="10"/>
      <c r="G424" s="122"/>
      <c r="H424" s="148">
        <v>0</v>
      </c>
      <c r="I424" s="148">
        <v>0</v>
      </c>
    </row>
    <row r="425" spans="1:9" ht="25.5" x14ac:dyDescent="0.25">
      <c r="A425" s="37">
        <v>3214</v>
      </c>
      <c r="B425" s="38"/>
      <c r="C425" s="39"/>
      <c r="D425" s="36" t="s">
        <v>60</v>
      </c>
      <c r="E425" s="122"/>
      <c r="F425" s="10"/>
      <c r="G425" s="122"/>
      <c r="H425" s="148">
        <v>0</v>
      </c>
      <c r="I425" s="148">
        <v>0</v>
      </c>
    </row>
    <row r="426" spans="1:9" x14ac:dyDescent="0.25">
      <c r="A426" s="40">
        <v>322</v>
      </c>
      <c r="B426" s="41"/>
      <c r="C426" s="42"/>
      <c r="D426" s="43" t="s">
        <v>41</v>
      </c>
      <c r="E426" s="134">
        <f t="shared" ref="E426:G426" si="197">SUM(E427:E433)</f>
        <v>1212.3399999999999</v>
      </c>
      <c r="F426" s="44">
        <v>2177</v>
      </c>
      <c r="G426" s="134">
        <f t="shared" si="197"/>
        <v>1087.33</v>
      </c>
      <c r="H426" s="147">
        <f>(G426/F426)*100</f>
        <v>49.946256316031231</v>
      </c>
      <c r="I426" s="147">
        <f>(G426/E426)*100</f>
        <v>89.688536219212438</v>
      </c>
    </row>
    <row r="427" spans="1:9" ht="25.5" x14ac:dyDescent="0.25">
      <c r="A427" s="37">
        <v>3221</v>
      </c>
      <c r="B427" s="38"/>
      <c r="C427" s="39"/>
      <c r="D427" s="36" t="s">
        <v>61</v>
      </c>
      <c r="E427" s="122">
        <v>1192.82</v>
      </c>
      <c r="F427" s="10">
        <v>1659</v>
      </c>
      <c r="G427" s="122">
        <v>984.14</v>
      </c>
      <c r="H427" s="148">
        <f t="shared" ref="H427:H433" si="198">(G427/F427)*100</f>
        <v>59.321277878239897</v>
      </c>
      <c r="I427" s="148">
        <f t="shared" ref="I427:I430" si="199">(G427/E427)*100</f>
        <v>82.505323519055679</v>
      </c>
    </row>
    <row r="428" spans="1:9" x14ac:dyDescent="0.25">
      <c r="A428" s="37">
        <v>3222</v>
      </c>
      <c r="B428" s="38"/>
      <c r="C428" s="39"/>
      <c r="D428" s="36" t="s">
        <v>62</v>
      </c>
      <c r="E428" s="122"/>
      <c r="F428" s="10">
        <v>53</v>
      </c>
      <c r="G428" s="122"/>
      <c r="H428" s="148">
        <f t="shared" si="198"/>
        <v>0</v>
      </c>
      <c r="I428" s="148">
        <v>0</v>
      </c>
    </row>
    <row r="429" spans="1:9" x14ac:dyDescent="0.25">
      <c r="A429" s="37">
        <v>3223</v>
      </c>
      <c r="B429" s="38"/>
      <c r="C429" s="39"/>
      <c r="D429" s="36" t="s">
        <v>63</v>
      </c>
      <c r="E429" s="122"/>
      <c r="F429" s="10"/>
      <c r="G429" s="122"/>
      <c r="H429" s="148">
        <v>0</v>
      </c>
      <c r="I429" s="148">
        <v>0</v>
      </c>
    </row>
    <row r="430" spans="1:9" ht="25.5" x14ac:dyDescent="0.25">
      <c r="A430" s="37">
        <v>3224</v>
      </c>
      <c r="B430" s="38"/>
      <c r="C430" s="39"/>
      <c r="D430" s="36" t="s">
        <v>64</v>
      </c>
      <c r="E430" s="122">
        <v>19.52</v>
      </c>
      <c r="F430" s="10">
        <v>265</v>
      </c>
      <c r="G430" s="122">
        <v>39.61</v>
      </c>
      <c r="H430" s="148">
        <f t="shared" si="198"/>
        <v>14.947169811320753</v>
      </c>
      <c r="I430" s="148">
        <f t="shared" si="199"/>
        <v>202.92008196721309</v>
      </c>
    </row>
    <row r="431" spans="1:9" x14ac:dyDescent="0.25">
      <c r="A431" s="37">
        <v>3225</v>
      </c>
      <c r="B431" s="38"/>
      <c r="C431" s="39"/>
      <c r="D431" s="36" t="s">
        <v>65</v>
      </c>
      <c r="E431" s="122"/>
      <c r="F431" s="10"/>
      <c r="G431" s="122">
        <v>63.58</v>
      </c>
      <c r="H431" s="148">
        <v>0</v>
      </c>
      <c r="I431" s="148">
        <v>0</v>
      </c>
    </row>
    <row r="432" spans="1:9" ht="25.5" x14ac:dyDescent="0.25">
      <c r="A432" s="37">
        <v>3226</v>
      </c>
      <c r="B432" s="38"/>
      <c r="C432" s="39"/>
      <c r="D432" s="36" t="s">
        <v>66</v>
      </c>
      <c r="E432" s="122"/>
      <c r="F432" s="10"/>
      <c r="G432" s="122"/>
      <c r="H432" s="148">
        <v>0</v>
      </c>
      <c r="I432" s="148">
        <v>0</v>
      </c>
    </row>
    <row r="433" spans="1:9" ht="25.5" x14ac:dyDescent="0.25">
      <c r="A433" s="37">
        <v>3227</v>
      </c>
      <c r="B433" s="38"/>
      <c r="C433" s="39"/>
      <c r="D433" s="36" t="s">
        <v>67</v>
      </c>
      <c r="E433" s="122"/>
      <c r="F433" s="10">
        <v>199</v>
      </c>
      <c r="G433" s="122"/>
      <c r="H433" s="148">
        <f t="shared" si="198"/>
        <v>0</v>
      </c>
      <c r="I433" s="148">
        <v>0</v>
      </c>
    </row>
    <row r="434" spans="1:9" x14ac:dyDescent="0.25">
      <c r="A434" s="40">
        <v>323</v>
      </c>
      <c r="B434" s="41"/>
      <c r="C434" s="42"/>
      <c r="D434" s="43" t="s">
        <v>42</v>
      </c>
      <c r="E434" s="134">
        <f t="shared" ref="E434:G434" si="200">SUM(E435:E443)</f>
        <v>864.89</v>
      </c>
      <c r="F434" s="44">
        <v>2681</v>
      </c>
      <c r="G434" s="134">
        <f t="shared" si="200"/>
        <v>1754.1599999999999</v>
      </c>
      <c r="H434" s="147">
        <f>(G434/F434)*100</f>
        <v>65.429317418873552</v>
      </c>
      <c r="I434" s="147">
        <f>(G434/E434)*100</f>
        <v>202.81885557700977</v>
      </c>
    </row>
    <row r="435" spans="1:9" x14ac:dyDescent="0.25">
      <c r="A435" s="37">
        <v>3231</v>
      </c>
      <c r="B435" s="38"/>
      <c r="C435" s="39"/>
      <c r="D435" s="36" t="s">
        <v>68</v>
      </c>
      <c r="E435" s="122"/>
      <c r="F435" s="10"/>
      <c r="G435" s="122"/>
      <c r="H435" s="148">
        <v>0</v>
      </c>
      <c r="I435" s="148">
        <v>0</v>
      </c>
    </row>
    <row r="436" spans="1:9" ht="25.5" x14ac:dyDescent="0.25">
      <c r="A436" s="37">
        <v>3232</v>
      </c>
      <c r="B436" s="38"/>
      <c r="C436" s="39"/>
      <c r="D436" s="36" t="s">
        <v>69</v>
      </c>
      <c r="E436" s="122">
        <v>185.9</v>
      </c>
      <c r="F436" s="10">
        <v>1327</v>
      </c>
      <c r="G436" s="122"/>
      <c r="H436" s="148">
        <f t="shared" ref="H436:H443" si="201">(G436/F436)*100</f>
        <v>0</v>
      </c>
      <c r="I436" s="148">
        <f t="shared" ref="I436:I443" si="202">(G436/E436)*100</f>
        <v>0</v>
      </c>
    </row>
    <row r="437" spans="1:9" x14ac:dyDescent="0.25">
      <c r="A437" s="37">
        <v>3233</v>
      </c>
      <c r="B437" s="38"/>
      <c r="C437" s="39"/>
      <c r="D437" s="36" t="s">
        <v>70</v>
      </c>
      <c r="E437" s="122"/>
      <c r="F437" s="10"/>
      <c r="G437" s="122"/>
      <c r="H437" s="148">
        <v>0</v>
      </c>
      <c r="I437" s="148">
        <v>0</v>
      </c>
    </row>
    <row r="438" spans="1:9" x14ac:dyDescent="0.25">
      <c r="A438" s="37">
        <v>3234</v>
      </c>
      <c r="B438" s="38"/>
      <c r="C438" s="39"/>
      <c r="D438" s="36" t="s">
        <v>71</v>
      </c>
      <c r="E438" s="122">
        <v>571.15</v>
      </c>
      <c r="F438" s="10">
        <v>876</v>
      </c>
      <c r="G438" s="122">
        <v>1559.8</v>
      </c>
      <c r="H438" s="148">
        <f t="shared" si="201"/>
        <v>178.0593607305936</v>
      </c>
      <c r="I438" s="148">
        <f t="shared" si="202"/>
        <v>273.09813534097873</v>
      </c>
    </row>
    <row r="439" spans="1:9" x14ac:dyDescent="0.25">
      <c r="A439" s="37">
        <v>3235</v>
      </c>
      <c r="B439" s="38"/>
      <c r="C439" s="39"/>
      <c r="D439" s="36" t="s">
        <v>72</v>
      </c>
      <c r="E439" s="122"/>
      <c r="F439" s="10"/>
      <c r="G439" s="122"/>
      <c r="H439" s="148">
        <v>0</v>
      </c>
      <c r="I439" s="148">
        <v>0</v>
      </c>
    </row>
    <row r="440" spans="1:9" x14ac:dyDescent="0.25">
      <c r="A440" s="37">
        <v>3236</v>
      </c>
      <c r="B440" s="38"/>
      <c r="C440" s="39"/>
      <c r="D440" s="36" t="s">
        <v>73</v>
      </c>
      <c r="E440" s="122"/>
      <c r="F440" s="10"/>
      <c r="G440" s="122"/>
      <c r="H440" s="148">
        <v>0</v>
      </c>
      <c r="I440" s="148">
        <v>0</v>
      </c>
    </row>
    <row r="441" spans="1:9" x14ac:dyDescent="0.25">
      <c r="A441" s="37">
        <v>3237</v>
      </c>
      <c r="B441" s="38"/>
      <c r="C441" s="39"/>
      <c r="D441" s="36" t="s">
        <v>74</v>
      </c>
      <c r="E441" s="122">
        <v>59.73</v>
      </c>
      <c r="F441" s="10">
        <v>66</v>
      </c>
      <c r="G441" s="122"/>
      <c r="H441" s="148">
        <f t="shared" si="201"/>
        <v>0</v>
      </c>
      <c r="I441" s="148">
        <f t="shared" si="202"/>
        <v>0</v>
      </c>
    </row>
    <row r="442" spans="1:9" x14ac:dyDescent="0.25">
      <c r="A442" s="37">
        <v>3238</v>
      </c>
      <c r="B442" s="38"/>
      <c r="C442" s="39"/>
      <c r="D442" s="36" t="s">
        <v>75</v>
      </c>
      <c r="E442" s="122"/>
      <c r="F442" s="10">
        <v>265</v>
      </c>
      <c r="G442" s="122">
        <v>146.25</v>
      </c>
      <c r="H442" s="148">
        <f t="shared" si="201"/>
        <v>55.188679245283026</v>
      </c>
      <c r="I442" s="148">
        <v>0</v>
      </c>
    </row>
    <row r="443" spans="1:9" x14ac:dyDescent="0.25">
      <c r="A443" s="37">
        <v>3239</v>
      </c>
      <c r="B443" s="38"/>
      <c r="C443" s="39"/>
      <c r="D443" s="36" t="s">
        <v>76</v>
      </c>
      <c r="E443" s="122">
        <v>48.11</v>
      </c>
      <c r="F443" s="10">
        <v>146</v>
      </c>
      <c r="G443" s="122">
        <v>48.11</v>
      </c>
      <c r="H443" s="148">
        <f t="shared" si="201"/>
        <v>32.952054794520549</v>
      </c>
      <c r="I443" s="148">
        <f t="shared" si="202"/>
        <v>100</v>
      </c>
    </row>
    <row r="444" spans="1:9" ht="25.5" x14ac:dyDescent="0.25">
      <c r="A444" s="40">
        <v>324</v>
      </c>
      <c r="B444" s="41"/>
      <c r="C444" s="42"/>
      <c r="D444" s="43" t="s">
        <v>77</v>
      </c>
      <c r="E444" s="134"/>
      <c r="F444" s="44"/>
      <c r="G444" s="134"/>
      <c r="H444" s="147">
        <v>0</v>
      </c>
      <c r="I444" s="147">
        <v>0</v>
      </c>
    </row>
    <row r="445" spans="1:9" ht="25.5" x14ac:dyDescent="0.25">
      <c r="A445" s="40">
        <v>329</v>
      </c>
      <c r="B445" s="41"/>
      <c r="C445" s="42"/>
      <c r="D445" s="43" t="s">
        <v>78</v>
      </c>
      <c r="E445" s="134">
        <f t="shared" ref="E445:G445" si="203">SUM(E446:E452)</f>
        <v>13.27</v>
      </c>
      <c r="F445" s="44">
        <f t="shared" ref="F445" si="204">SUM(F446:F452)</f>
        <v>13</v>
      </c>
      <c r="G445" s="134">
        <f t="shared" si="203"/>
        <v>13.27</v>
      </c>
      <c r="H445" s="147">
        <f>(G445/F445)*100</f>
        <v>102.07692307692307</v>
      </c>
      <c r="I445" s="147">
        <f>(G445/E445)*100</f>
        <v>100</v>
      </c>
    </row>
    <row r="446" spans="1:9" ht="38.25" x14ac:dyDescent="0.25">
      <c r="A446" s="37">
        <v>3291</v>
      </c>
      <c r="B446" s="38"/>
      <c r="C446" s="39"/>
      <c r="D446" s="36" t="s">
        <v>79</v>
      </c>
      <c r="E446" s="122"/>
      <c r="F446" s="10"/>
      <c r="G446" s="122"/>
      <c r="H446" s="148">
        <v>0</v>
      </c>
      <c r="I446" s="148">
        <v>0</v>
      </c>
    </row>
    <row r="447" spans="1:9" x14ac:dyDescent="0.25">
      <c r="A447" s="37">
        <v>3292</v>
      </c>
      <c r="B447" s="38"/>
      <c r="C447" s="39"/>
      <c r="D447" s="36" t="s">
        <v>80</v>
      </c>
      <c r="E447" s="122"/>
      <c r="F447" s="10"/>
      <c r="G447" s="122"/>
      <c r="H447" s="148">
        <v>0</v>
      </c>
      <c r="I447" s="148">
        <v>0</v>
      </c>
    </row>
    <row r="448" spans="1:9" x14ac:dyDescent="0.25">
      <c r="A448" s="37">
        <v>3293</v>
      </c>
      <c r="B448" s="38"/>
      <c r="C448" s="39"/>
      <c r="D448" s="36" t="s">
        <v>81</v>
      </c>
      <c r="E448" s="122"/>
      <c r="F448" s="10"/>
      <c r="G448" s="122"/>
      <c r="H448" s="148">
        <v>0</v>
      </c>
      <c r="I448" s="148">
        <v>0</v>
      </c>
    </row>
    <row r="449" spans="1:9" x14ac:dyDescent="0.25">
      <c r="A449" s="37">
        <v>3294</v>
      </c>
      <c r="B449" s="38"/>
      <c r="C449" s="39"/>
      <c r="D449" s="36" t="s">
        <v>82</v>
      </c>
      <c r="E449" s="122">
        <v>13.27</v>
      </c>
      <c r="F449" s="10">
        <v>13</v>
      </c>
      <c r="G449" s="122">
        <v>13.27</v>
      </c>
      <c r="H449" s="148">
        <f t="shared" ref="H449" si="205">(G449/F449)*100</f>
        <v>102.07692307692307</v>
      </c>
      <c r="I449" s="148">
        <f t="shared" ref="I449" si="206">(G449/E449)*100</f>
        <v>100</v>
      </c>
    </row>
    <row r="450" spans="1:9" x14ac:dyDescent="0.25">
      <c r="A450" s="37">
        <v>3295</v>
      </c>
      <c r="B450" s="38"/>
      <c r="C450" s="39"/>
      <c r="D450" s="36" t="s">
        <v>83</v>
      </c>
      <c r="E450" s="122"/>
      <c r="F450" s="10"/>
      <c r="G450" s="122"/>
      <c r="H450" s="148">
        <v>0</v>
      </c>
      <c r="I450" s="148">
        <v>0</v>
      </c>
    </row>
    <row r="451" spans="1:9" x14ac:dyDescent="0.25">
      <c r="A451" s="37">
        <v>3296</v>
      </c>
      <c r="B451" s="38"/>
      <c r="C451" s="39"/>
      <c r="D451" s="36" t="s">
        <v>84</v>
      </c>
      <c r="E451" s="122"/>
      <c r="F451" s="10"/>
      <c r="G451" s="122"/>
      <c r="H451" s="148">
        <v>0</v>
      </c>
      <c r="I451" s="148">
        <v>0</v>
      </c>
    </row>
    <row r="452" spans="1:9" ht="25.5" x14ac:dyDescent="0.25">
      <c r="A452" s="37">
        <v>3299</v>
      </c>
      <c r="B452" s="38"/>
      <c r="C452" s="39"/>
      <c r="D452" s="36" t="s">
        <v>43</v>
      </c>
      <c r="E452" s="122"/>
      <c r="F452" s="10"/>
      <c r="G452" s="122"/>
      <c r="H452" s="148">
        <v>0</v>
      </c>
      <c r="I452" s="148">
        <v>0</v>
      </c>
    </row>
    <row r="453" spans="1:9" x14ac:dyDescent="0.25">
      <c r="A453" s="47">
        <v>34</v>
      </c>
      <c r="B453" s="48"/>
      <c r="C453" s="49"/>
      <c r="D453" s="45" t="s">
        <v>44</v>
      </c>
      <c r="E453" s="126">
        <f t="shared" ref="E453:G453" si="207">SUM(E454)</f>
        <v>0.12</v>
      </c>
      <c r="F453" s="46">
        <f t="shared" si="207"/>
        <v>0</v>
      </c>
      <c r="G453" s="126">
        <f t="shared" si="207"/>
        <v>4.4800000000000004</v>
      </c>
      <c r="H453" s="146">
        <v>0</v>
      </c>
      <c r="I453" s="146">
        <f>(G453/E453)*100</f>
        <v>3733.3333333333335</v>
      </c>
    </row>
    <row r="454" spans="1:9" x14ac:dyDescent="0.25">
      <c r="A454" s="40">
        <v>343</v>
      </c>
      <c r="B454" s="41"/>
      <c r="C454" s="42"/>
      <c r="D454" s="43" t="s">
        <v>45</v>
      </c>
      <c r="E454" s="134">
        <f t="shared" ref="E454:G454" si="208">SUM(E455:E456)</f>
        <v>0.12</v>
      </c>
      <c r="F454" s="44">
        <f t="shared" ref="F454" si="209">SUM(F455:F456)</f>
        <v>0</v>
      </c>
      <c r="G454" s="134">
        <f t="shared" si="208"/>
        <v>4.4800000000000004</v>
      </c>
      <c r="H454" s="147">
        <v>0</v>
      </c>
      <c r="I454" s="147">
        <f>(G454/E454)*100</f>
        <v>3733.3333333333335</v>
      </c>
    </row>
    <row r="455" spans="1:9" ht="25.5" x14ac:dyDescent="0.25">
      <c r="A455" s="37">
        <v>3431</v>
      </c>
      <c r="B455" s="38"/>
      <c r="C455" s="39"/>
      <c r="D455" s="36" t="s">
        <v>85</v>
      </c>
      <c r="E455" s="122">
        <v>0.12</v>
      </c>
      <c r="F455" s="10"/>
      <c r="G455" s="122">
        <v>4.4800000000000004</v>
      </c>
      <c r="H455" s="148">
        <v>0</v>
      </c>
      <c r="I455" s="148">
        <f t="shared" ref="I455" si="210">(G455/E455)*100</f>
        <v>3733.3333333333335</v>
      </c>
    </row>
    <row r="456" spans="1:9" x14ac:dyDescent="0.25">
      <c r="A456" s="37">
        <v>3433</v>
      </c>
      <c r="B456" s="38"/>
      <c r="C456" s="39"/>
      <c r="D456" s="36" t="s">
        <v>86</v>
      </c>
      <c r="E456" s="122"/>
      <c r="F456" s="10"/>
      <c r="G456" s="122"/>
      <c r="H456" s="148">
        <v>0</v>
      </c>
      <c r="I456" s="148">
        <v>0</v>
      </c>
    </row>
    <row r="457" spans="1:9" ht="38.25" x14ac:dyDescent="0.25">
      <c r="A457" s="50">
        <v>4</v>
      </c>
      <c r="B457" s="51"/>
      <c r="C457" s="52"/>
      <c r="D457" s="53" t="s">
        <v>36</v>
      </c>
      <c r="E457" s="118">
        <f t="shared" ref="E457:G458" si="211">SUM(E458)</f>
        <v>0</v>
      </c>
      <c r="F457" s="54">
        <f t="shared" si="211"/>
        <v>0</v>
      </c>
      <c r="G457" s="118">
        <f t="shared" si="211"/>
        <v>0</v>
      </c>
      <c r="H457" s="139">
        <v>0</v>
      </c>
      <c r="I457" s="139">
        <v>0</v>
      </c>
    </row>
    <row r="458" spans="1:9" ht="38.25" x14ac:dyDescent="0.25">
      <c r="A458" s="47">
        <v>42</v>
      </c>
      <c r="B458" s="48"/>
      <c r="C458" s="49"/>
      <c r="D458" s="45" t="s">
        <v>36</v>
      </c>
      <c r="E458" s="126">
        <f t="shared" si="211"/>
        <v>0</v>
      </c>
      <c r="F458" s="46">
        <f t="shared" si="211"/>
        <v>0</v>
      </c>
      <c r="G458" s="126">
        <f t="shared" si="211"/>
        <v>0</v>
      </c>
      <c r="H458" s="146">
        <v>0</v>
      </c>
      <c r="I458" s="146">
        <v>0</v>
      </c>
    </row>
    <row r="459" spans="1:9" x14ac:dyDescent="0.25">
      <c r="A459" s="40">
        <v>422</v>
      </c>
      <c r="B459" s="41"/>
      <c r="C459" s="42"/>
      <c r="D459" s="43" t="s">
        <v>48</v>
      </c>
      <c r="E459" s="134">
        <f t="shared" ref="E459:G459" si="212">SUM(E460:E465)</f>
        <v>0</v>
      </c>
      <c r="F459" s="44">
        <f t="shared" ref="F459" si="213">SUM(F460:F465)</f>
        <v>0</v>
      </c>
      <c r="G459" s="134">
        <f t="shared" si="212"/>
        <v>0</v>
      </c>
      <c r="H459" s="147">
        <v>0</v>
      </c>
      <c r="I459" s="147">
        <v>0</v>
      </c>
    </row>
    <row r="460" spans="1:9" x14ac:dyDescent="0.25">
      <c r="A460" s="37">
        <v>4221</v>
      </c>
      <c r="B460" s="38"/>
      <c r="C460" s="39"/>
      <c r="D460" s="36" t="s">
        <v>89</v>
      </c>
      <c r="E460" s="122"/>
      <c r="F460" s="10"/>
      <c r="G460" s="122"/>
      <c r="H460" s="148">
        <v>0</v>
      </c>
      <c r="I460" s="148">
        <v>0</v>
      </c>
    </row>
    <row r="461" spans="1:9" x14ac:dyDescent="0.25">
      <c r="A461" s="37">
        <v>4222</v>
      </c>
      <c r="B461" s="38"/>
      <c r="C461" s="39"/>
      <c r="D461" s="36" t="s">
        <v>90</v>
      </c>
      <c r="E461" s="122"/>
      <c r="F461" s="10"/>
      <c r="G461" s="122"/>
      <c r="H461" s="148">
        <v>0</v>
      </c>
      <c r="I461" s="148">
        <v>0</v>
      </c>
    </row>
    <row r="462" spans="1:9" x14ac:dyDescent="0.25">
      <c r="A462" s="37">
        <v>4223</v>
      </c>
      <c r="B462" s="38"/>
      <c r="C462" s="39"/>
      <c r="D462" s="36" t="s">
        <v>91</v>
      </c>
      <c r="E462" s="122"/>
      <c r="F462" s="10"/>
      <c r="G462" s="122"/>
      <c r="H462" s="148">
        <v>0</v>
      </c>
      <c r="I462" s="148">
        <v>0</v>
      </c>
    </row>
    <row r="463" spans="1:9" x14ac:dyDescent="0.25">
      <c r="A463" s="37">
        <v>4225</v>
      </c>
      <c r="B463" s="38"/>
      <c r="C463" s="39"/>
      <c r="D463" s="36" t="s">
        <v>92</v>
      </c>
      <c r="E463" s="122"/>
      <c r="F463" s="10"/>
      <c r="G463" s="122"/>
      <c r="H463" s="148">
        <v>0</v>
      </c>
      <c r="I463" s="148">
        <v>0</v>
      </c>
    </row>
    <row r="464" spans="1:9" x14ac:dyDescent="0.25">
      <c r="A464" s="37">
        <v>4226</v>
      </c>
      <c r="B464" s="38"/>
      <c r="C464" s="39"/>
      <c r="D464" s="36" t="s">
        <v>93</v>
      </c>
      <c r="E464" s="122"/>
      <c r="F464" s="10"/>
      <c r="G464" s="122"/>
      <c r="H464" s="148">
        <v>0</v>
      </c>
      <c r="I464" s="148">
        <v>0</v>
      </c>
    </row>
    <row r="465" spans="1:9" ht="25.5" x14ac:dyDescent="0.25">
      <c r="A465" s="37">
        <v>4227</v>
      </c>
      <c r="B465" s="38"/>
      <c r="C465" s="39"/>
      <c r="D465" s="36" t="s">
        <v>94</v>
      </c>
      <c r="E465" s="122"/>
      <c r="F465" s="10"/>
      <c r="G465" s="122"/>
      <c r="H465" s="148">
        <v>0</v>
      </c>
      <c r="I465" s="148">
        <v>0</v>
      </c>
    </row>
    <row r="466" spans="1:9" ht="25.5" x14ac:dyDescent="0.25">
      <c r="A466" s="40">
        <v>424</v>
      </c>
      <c r="B466" s="41"/>
      <c r="C466" s="42"/>
      <c r="D466" s="43" t="s">
        <v>49</v>
      </c>
      <c r="E466" s="134">
        <f t="shared" ref="E466:G466" si="214">SUM(E467)</f>
        <v>0</v>
      </c>
      <c r="F466" s="44">
        <f t="shared" si="214"/>
        <v>0</v>
      </c>
      <c r="G466" s="134">
        <f t="shared" si="214"/>
        <v>0</v>
      </c>
      <c r="H466" s="147">
        <v>0</v>
      </c>
      <c r="I466" s="147">
        <v>0</v>
      </c>
    </row>
    <row r="467" spans="1:9" x14ac:dyDescent="0.25">
      <c r="A467" s="37">
        <v>4241</v>
      </c>
      <c r="B467" s="38"/>
      <c r="C467" s="39"/>
      <c r="D467" s="36" t="s">
        <v>95</v>
      </c>
      <c r="E467" s="122"/>
      <c r="F467" s="10"/>
      <c r="G467" s="122"/>
      <c r="H467" s="148">
        <v>0</v>
      </c>
      <c r="I467" s="148">
        <v>0</v>
      </c>
    </row>
    <row r="468" spans="1:9" x14ac:dyDescent="0.25">
      <c r="A468" s="203" t="s">
        <v>125</v>
      </c>
      <c r="B468" s="204"/>
      <c r="C468" s="205"/>
      <c r="D468" s="35" t="s">
        <v>34</v>
      </c>
      <c r="E468" s="122"/>
      <c r="F468" s="10"/>
      <c r="G468" s="122"/>
      <c r="H468" s="10"/>
      <c r="I468" s="10"/>
    </row>
    <row r="469" spans="1:9" x14ac:dyDescent="0.25">
      <c r="A469" s="206">
        <v>3</v>
      </c>
      <c r="B469" s="207"/>
      <c r="C469" s="208"/>
      <c r="D469" s="53" t="s">
        <v>21</v>
      </c>
      <c r="E469" s="118">
        <f t="shared" ref="E469" si="215">SUM(E470+E481+E514+E518)</f>
        <v>333048.38999999996</v>
      </c>
      <c r="F469" s="54">
        <f t="shared" ref="F469" si="216">SUM(F470+F481+F514+F518)</f>
        <v>757595</v>
      </c>
      <c r="G469" s="118">
        <f>SUM(G470+G481+G514+G518+G522)</f>
        <v>421834.73000000004</v>
      </c>
      <c r="H469" s="139">
        <f>(G469/F469)*100</f>
        <v>55.680770068440268</v>
      </c>
      <c r="I469" s="139">
        <f>(G469/E469)*100</f>
        <v>126.65869064852711</v>
      </c>
    </row>
    <row r="470" spans="1:9" x14ac:dyDescent="0.25">
      <c r="A470" s="194">
        <v>31</v>
      </c>
      <c r="B470" s="195"/>
      <c r="C470" s="196"/>
      <c r="D470" s="45" t="s">
        <v>22</v>
      </c>
      <c r="E470" s="126">
        <f>SUM(E471+E475+E477)</f>
        <v>311112.08</v>
      </c>
      <c r="F470" s="46">
        <f>SUM(F471+F475+F477)</f>
        <v>708554</v>
      </c>
      <c r="G470" s="126">
        <f>SUM(G471+G475+G477)</f>
        <v>359980.44000000006</v>
      </c>
      <c r="H470" s="146">
        <f>(G470/F470)*100</f>
        <v>50.804940766688219</v>
      </c>
      <c r="I470" s="146">
        <f>(G470/E470)*100</f>
        <v>115.70763822478382</v>
      </c>
    </row>
    <row r="471" spans="1:9" x14ac:dyDescent="0.25">
      <c r="A471" s="40">
        <v>311</v>
      </c>
      <c r="B471" s="41"/>
      <c r="C471" s="42"/>
      <c r="D471" s="43" t="s">
        <v>38</v>
      </c>
      <c r="E471" s="134">
        <f t="shared" ref="E471:G471" si="217">SUM(E472:E474)</f>
        <v>261509.16</v>
      </c>
      <c r="F471" s="44">
        <f t="shared" ref="F471" si="218">SUM(F472:F474)</f>
        <v>591546</v>
      </c>
      <c r="G471" s="134">
        <f t="shared" si="217"/>
        <v>299744.31000000006</v>
      </c>
      <c r="H471" s="147">
        <f>(G471/F471)*100</f>
        <v>50.671344240346492</v>
      </c>
      <c r="I471" s="147">
        <f>(G471/E471)*100</f>
        <v>114.62096012239114</v>
      </c>
    </row>
    <row r="472" spans="1:9" x14ac:dyDescent="0.25">
      <c r="A472" s="37">
        <v>3111</v>
      </c>
      <c r="B472" s="38"/>
      <c r="C472" s="39"/>
      <c r="D472" s="36" t="s">
        <v>50</v>
      </c>
      <c r="E472" s="122">
        <v>250157.73</v>
      </c>
      <c r="F472" s="10">
        <v>578141</v>
      </c>
      <c r="G472" s="122">
        <v>288637.65000000002</v>
      </c>
      <c r="H472" s="148">
        <f t="shared" ref="H472:H474" si="219">(G472/F472)*100</f>
        <v>49.925130720706548</v>
      </c>
      <c r="I472" s="148">
        <f t="shared" ref="I472:I474" si="220">(G472/E472)*100</f>
        <v>115.38226302261378</v>
      </c>
    </row>
    <row r="473" spans="1:9" x14ac:dyDescent="0.25">
      <c r="A473" s="37">
        <v>3113</v>
      </c>
      <c r="B473" s="38"/>
      <c r="C473" s="39"/>
      <c r="D473" s="36" t="s">
        <v>51</v>
      </c>
      <c r="E473" s="122">
        <v>9315.82</v>
      </c>
      <c r="F473" s="10">
        <v>10618</v>
      </c>
      <c r="G473" s="122">
        <v>9233.02</v>
      </c>
      <c r="H473" s="148">
        <f t="shared" si="219"/>
        <v>86.956300621585996</v>
      </c>
      <c r="I473" s="148">
        <f t="shared" si="220"/>
        <v>99.111189353164846</v>
      </c>
    </row>
    <row r="474" spans="1:9" x14ac:dyDescent="0.25">
      <c r="A474" s="37">
        <v>3114</v>
      </c>
      <c r="B474" s="38"/>
      <c r="C474" s="39"/>
      <c r="D474" s="36" t="s">
        <v>52</v>
      </c>
      <c r="E474" s="122">
        <v>2035.61</v>
      </c>
      <c r="F474" s="10">
        <v>2787</v>
      </c>
      <c r="G474" s="122">
        <v>1873.64</v>
      </c>
      <c r="H474" s="148">
        <f t="shared" si="219"/>
        <v>67.227843559382848</v>
      </c>
      <c r="I474" s="148">
        <f t="shared" si="220"/>
        <v>92.043171334391175</v>
      </c>
    </row>
    <row r="475" spans="1:9" x14ac:dyDescent="0.25">
      <c r="A475" s="40">
        <v>312</v>
      </c>
      <c r="B475" s="41"/>
      <c r="C475" s="42"/>
      <c r="D475" s="43" t="s">
        <v>53</v>
      </c>
      <c r="E475" s="134">
        <f t="shared" ref="E475:G475" si="221">SUM(E476)</f>
        <v>7120.5</v>
      </c>
      <c r="F475" s="44">
        <f t="shared" si="221"/>
        <v>19404</v>
      </c>
      <c r="G475" s="134">
        <f t="shared" si="221"/>
        <v>11484.81</v>
      </c>
      <c r="H475" s="147">
        <f>(G475/F475)*100</f>
        <v>59.187847866419297</v>
      </c>
      <c r="I475" s="147">
        <f>(G475/E475)*100</f>
        <v>161.29218453760268</v>
      </c>
    </row>
    <row r="476" spans="1:9" x14ac:dyDescent="0.25">
      <c r="A476" s="37">
        <v>3121</v>
      </c>
      <c r="B476" s="38"/>
      <c r="C476" s="39"/>
      <c r="D476" s="36" t="s">
        <v>54</v>
      </c>
      <c r="E476" s="122">
        <v>7120.5</v>
      </c>
      <c r="F476" s="10">
        <v>19404</v>
      </c>
      <c r="G476" s="122">
        <v>11484.81</v>
      </c>
      <c r="H476" s="148">
        <f>(G476/F476)*100</f>
        <v>59.187847866419297</v>
      </c>
      <c r="I476" s="148">
        <f t="shared" ref="I476" si="222">(G476/E476)*100</f>
        <v>161.29218453760268</v>
      </c>
    </row>
    <row r="477" spans="1:9" x14ac:dyDescent="0.25">
      <c r="A477" s="40">
        <v>313</v>
      </c>
      <c r="B477" s="41"/>
      <c r="C477" s="42"/>
      <c r="D477" s="43" t="s">
        <v>39</v>
      </c>
      <c r="E477" s="134">
        <f t="shared" ref="E477:G477" si="223">SUM(E478:E480)</f>
        <v>42482.420000000006</v>
      </c>
      <c r="F477" s="44">
        <f t="shared" ref="F477" si="224">SUM(F478:F480)</f>
        <v>97604</v>
      </c>
      <c r="G477" s="134">
        <f t="shared" si="223"/>
        <v>48751.32</v>
      </c>
      <c r="H477" s="147">
        <f>(G477/F477)*100</f>
        <v>49.948075898528749</v>
      </c>
      <c r="I477" s="147">
        <f>(G477/E477)*100</f>
        <v>114.75645690617435</v>
      </c>
    </row>
    <row r="478" spans="1:9" x14ac:dyDescent="0.25">
      <c r="A478" s="37">
        <v>3131</v>
      </c>
      <c r="B478" s="38"/>
      <c r="C478" s="39"/>
      <c r="D478" s="36" t="s">
        <v>55</v>
      </c>
      <c r="E478" s="122"/>
      <c r="F478" s="10"/>
      <c r="G478" s="122"/>
      <c r="H478" s="148">
        <v>0</v>
      </c>
      <c r="I478" s="148">
        <v>0</v>
      </c>
    </row>
    <row r="479" spans="1:9" ht="25.5" x14ac:dyDescent="0.25">
      <c r="A479" s="37">
        <v>3132</v>
      </c>
      <c r="B479" s="38"/>
      <c r="C479" s="39"/>
      <c r="D479" s="36" t="s">
        <v>56</v>
      </c>
      <c r="E479" s="122">
        <v>42431.69</v>
      </c>
      <c r="F479" s="10">
        <v>97604</v>
      </c>
      <c r="G479" s="122">
        <v>48751.32</v>
      </c>
      <c r="H479" s="148">
        <f t="shared" ref="H479" si="225">(G479/F479)*100</f>
        <v>49.948075898528749</v>
      </c>
      <c r="I479" s="148">
        <f t="shared" ref="I479:I480" si="226">(G479/E479)*100</f>
        <v>114.89365613295158</v>
      </c>
    </row>
    <row r="480" spans="1:9" x14ac:dyDescent="0.25">
      <c r="A480" s="37">
        <v>3133</v>
      </c>
      <c r="B480" s="38"/>
      <c r="C480" s="39"/>
      <c r="D480" s="36" t="s">
        <v>136</v>
      </c>
      <c r="E480" s="122">
        <v>50.73</v>
      </c>
      <c r="F480" s="10"/>
      <c r="G480" s="122"/>
      <c r="H480" s="148">
        <v>0</v>
      </c>
      <c r="I480" s="148">
        <f t="shared" si="226"/>
        <v>0</v>
      </c>
    </row>
    <row r="481" spans="1:9" x14ac:dyDescent="0.25">
      <c r="A481" s="194">
        <v>32</v>
      </c>
      <c r="B481" s="195"/>
      <c r="C481" s="196"/>
      <c r="D481" s="45" t="s">
        <v>27</v>
      </c>
      <c r="E481" s="126">
        <f>SUM(E482+E487+E495+E505+E506)</f>
        <v>20459.099999999999</v>
      </c>
      <c r="F481" s="46">
        <f>SUM(F482+F487+F495+F505+F506)</f>
        <v>36565</v>
      </c>
      <c r="G481" s="126">
        <f>SUM(G482+G487+G495+G505+G506)</f>
        <v>60884.320000000007</v>
      </c>
      <c r="H481" s="146">
        <f>(G481/F481)*100</f>
        <v>166.50983180637223</v>
      </c>
      <c r="I481" s="146">
        <f>(G481/E481)*100</f>
        <v>297.59041209046347</v>
      </c>
    </row>
    <row r="482" spans="1:9" x14ac:dyDescent="0.25">
      <c r="A482" s="40">
        <v>321</v>
      </c>
      <c r="B482" s="41"/>
      <c r="C482" s="42"/>
      <c r="D482" s="43" t="s">
        <v>40</v>
      </c>
      <c r="E482" s="134">
        <f t="shared" ref="E482:G482" si="227">SUM(E483:E486)</f>
        <v>14373.82</v>
      </c>
      <c r="F482" s="44">
        <f t="shared" ref="F482" si="228">SUM(F483:F486)</f>
        <v>33579</v>
      </c>
      <c r="G482" s="134">
        <f t="shared" si="227"/>
        <v>17727.810000000001</v>
      </c>
      <c r="H482" s="147">
        <f>(G482/F482)*100</f>
        <v>52.794335745555266</v>
      </c>
      <c r="I482" s="147">
        <f>(G482/E482)*100</f>
        <v>123.33401976649215</v>
      </c>
    </row>
    <row r="483" spans="1:9" x14ac:dyDescent="0.25">
      <c r="A483" s="37">
        <v>3211</v>
      </c>
      <c r="B483" s="38"/>
      <c r="C483" s="39"/>
      <c r="D483" s="36" t="s">
        <v>57</v>
      </c>
      <c r="E483" s="122"/>
      <c r="F483" s="10"/>
      <c r="G483" s="122">
        <v>116</v>
      </c>
      <c r="H483" s="148">
        <v>0</v>
      </c>
      <c r="I483" s="148">
        <v>0</v>
      </c>
    </row>
    <row r="484" spans="1:9" ht="25.5" x14ac:dyDescent="0.25">
      <c r="A484" s="37">
        <v>3212</v>
      </c>
      <c r="B484" s="38"/>
      <c r="C484" s="39"/>
      <c r="D484" s="36" t="s">
        <v>58</v>
      </c>
      <c r="E484" s="122">
        <v>14373.82</v>
      </c>
      <c r="F484" s="10">
        <v>33579</v>
      </c>
      <c r="G484" s="122">
        <v>17611.810000000001</v>
      </c>
      <c r="H484" s="148">
        <f t="shared" ref="H484" si="229">(G484/F484)*100</f>
        <v>52.448881741564669</v>
      </c>
      <c r="I484" s="148">
        <f t="shared" ref="I484" si="230">(G484/E484)*100</f>
        <v>122.52699699871017</v>
      </c>
    </row>
    <row r="485" spans="1:9" x14ac:dyDescent="0.25">
      <c r="A485" s="37">
        <v>3213</v>
      </c>
      <c r="B485" s="38"/>
      <c r="C485" s="39"/>
      <c r="D485" s="36" t="s">
        <v>59</v>
      </c>
      <c r="E485" s="122"/>
      <c r="F485" s="10"/>
      <c r="G485" s="122"/>
      <c r="H485" s="148">
        <v>0</v>
      </c>
      <c r="I485" s="148">
        <v>0</v>
      </c>
    </row>
    <row r="486" spans="1:9" ht="25.5" x14ac:dyDescent="0.25">
      <c r="A486" s="37">
        <v>3214</v>
      </c>
      <c r="B486" s="38"/>
      <c r="C486" s="39"/>
      <c r="D486" s="36" t="s">
        <v>60</v>
      </c>
      <c r="E486" s="122"/>
      <c r="F486" s="10"/>
      <c r="G486" s="122"/>
      <c r="H486" s="148">
        <v>0</v>
      </c>
      <c r="I486" s="148">
        <v>0</v>
      </c>
    </row>
    <row r="487" spans="1:9" x14ac:dyDescent="0.25">
      <c r="A487" s="40">
        <v>322</v>
      </c>
      <c r="B487" s="41"/>
      <c r="C487" s="42"/>
      <c r="D487" s="43" t="s">
        <v>41</v>
      </c>
      <c r="E487" s="134">
        <f t="shared" ref="E487:G487" si="231">SUM(E488:E494)</f>
        <v>385.83</v>
      </c>
      <c r="F487" s="44">
        <f t="shared" ref="F487" si="232">SUM(F488:F494)</f>
        <v>0</v>
      </c>
      <c r="G487" s="134">
        <f t="shared" si="231"/>
        <v>23334.27</v>
      </c>
      <c r="H487" s="147">
        <v>0</v>
      </c>
      <c r="I487" s="147">
        <f>(G487/E487)*100</f>
        <v>6047.8112121918984</v>
      </c>
    </row>
    <row r="488" spans="1:9" ht="25.5" x14ac:dyDescent="0.25">
      <c r="A488" s="37">
        <v>3221</v>
      </c>
      <c r="B488" s="38"/>
      <c r="C488" s="39"/>
      <c r="D488" s="36" t="s">
        <v>61</v>
      </c>
      <c r="E488" s="122"/>
      <c r="F488" s="10"/>
      <c r="G488" s="122"/>
      <c r="H488" s="148">
        <v>0</v>
      </c>
      <c r="I488" s="148">
        <v>0</v>
      </c>
    </row>
    <row r="489" spans="1:9" x14ac:dyDescent="0.25">
      <c r="A489" s="37">
        <v>3222</v>
      </c>
      <c r="B489" s="38"/>
      <c r="C489" s="39"/>
      <c r="D489" s="36" t="s">
        <v>62</v>
      </c>
      <c r="E489" s="122"/>
      <c r="F489" s="10"/>
      <c r="G489" s="122">
        <v>23334.27</v>
      </c>
      <c r="H489" s="148">
        <v>0</v>
      </c>
      <c r="I489" s="148">
        <v>0</v>
      </c>
    </row>
    <row r="490" spans="1:9" x14ac:dyDescent="0.25">
      <c r="A490" s="37">
        <v>3223</v>
      </c>
      <c r="B490" s="38"/>
      <c r="C490" s="39"/>
      <c r="D490" s="36" t="s">
        <v>63</v>
      </c>
      <c r="E490" s="122"/>
      <c r="F490" s="10"/>
      <c r="G490" s="122"/>
      <c r="H490" s="148">
        <v>0</v>
      </c>
      <c r="I490" s="148">
        <v>0</v>
      </c>
    </row>
    <row r="491" spans="1:9" ht="25.5" x14ac:dyDescent="0.25">
      <c r="A491" s="37">
        <v>3224</v>
      </c>
      <c r="B491" s="38"/>
      <c r="C491" s="39"/>
      <c r="D491" s="36" t="s">
        <v>64</v>
      </c>
      <c r="E491" s="122"/>
      <c r="F491" s="10"/>
      <c r="G491" s="122"/>
      <c r="H491" s="148">
        <v>0</v>
      </c>
      <c r="I491" s="148">
        <v>0</v>
      </c>
    </row>
    <row r="492" spans="1:9" x14ac:dyDescent="0.25">
      <c r="A492" s="37">
        <v>3225</v>
      </c>
      <c r="B492" s="38"/>
      <c r="C492" s="39"/>
      <c r="D492" s="36" t="s">
        <v>65</v>
      </c>
      <c r="E492" s="122">
        <v>385.83</v>
      </c>
      <c r="F492" s="10"/>
      <c r="G492" s="122"/>
      <c r="H492" s="148">
        <v>0</v>
      </c>
      <c r="I492" s="148">
        <f t="shared" ref="I492" si="233">(G492/E492)*100</f>
        <v>0</v>
      </c>
    </row>
    <row r="493" spans="1:9" ht="25.5" x14ac:dyDescent="0.25">
      <c r="A493" s="37">
        <v>3226</v>
      </c>
      <c r="B493" s="38"/>
      <c r="C493" s="39"/>
      <c r="D493" s="36" t="s">
        <v>66</v>
      </c>
      <c r="E493" s="122"/>
      <c r="F493" s="10"/>
      <c r="G493" s="122"/>
      <c r="H493" s="148">
        <v>0</v>
      </c>
      <c r="I493" s="148">
        <v>0</v>
      </c>
    </row>
    <row r="494" spans="1:9" ht="25.5" x14ac:dyDescent="0.25">
      <c r="A494" s="37">
        <v>3227</v>
      </c>
      <c r="B494" s="38"/>
      <c r="C494" s="39"/>
      <c r="D494" s="36" t="s">
        <v>67</v>
      </c>
      <c r="E494" s="122"/>
      <c r="F494" s="10"/>
      <c r="G494" s="122"/>
      <c r="H494" s="148">
        <v>0</v>
      </c>
      <c r="I494" s="148">
        <v>0</v>
      </c>
    </row>
    <row r="495" spans="1:9" x14ac:dyDescent="0.25">
      <c r="A495" s="40">
        <v>323</v>
      </c>
      <c r="B495" s="41"/>
      <c r="C495" s="42"/>
      <c r="D495" s="43" t="s">
        <v>42</v>
      </c>
      <c r="E495" s="134">
        <f t="shared" ref="E495:G495" si="234">SUM(E496:E504)</f>
        <v>2171.15</v>
      </c>
      <c r="F495" s="44">
        <f t="shared" ref="F495" si="235">SUM(F496:F504)</f>
        <v>0</v>
      </c>
      <c r="G495" s="134">
        <f t="shared" si="234"/>
        <v>18733.38</v>
      </c>
      <c r="H495" s="147">
        <v>0</v>
      </c>
      <c r="I495" s="147">
        <f>(G495/E495)*100</f>
        <v>862.83213964949448</v>
      </c>
    </row>
    <row r="496" spans="1:9" x14ac:dyDescent="0.25">
      <c r="A496" s="37">
        <v>3231</v>
      </c>
      <c r="B496" s="38"/>
      <c r="C496" s="39"/>
      <c r="D496" s="36" t="s">
        <v>68</v>
      </c>
      <c r="E496" s="122"/>
      <c r="F496" s="10"/>
      <c r="G496" s="122"/>
      <c r="H496" s="148">
        <v>0</v>
      </c>
      <c r="I496" s="148">
        <v>0</v>
      </c>
    </row>
    <row r="497" spans="1:9" ht="25.5" x14ac:dyDescent="0.25">
      <c r="A497" s="37">
        <v>3232</v>
      </c>
      <c r="B497" s="38"/>
      <c r="C497" s="39"/>
      <c r="D497" s="36" t="s">
        <v>69</v>
      </c>
      <c r="E497" s="122">
        <v>1925.61</v>
      </c>
      <c r="F497" s="10"/>
      <c r="G497" s="122">
        <v>18069.77</v>
      </c>
      <c r="H497" s="148">
        <v>0</v>
      </c>
      <c r="I497" s="148">
        <f t="shared" ref="I497:I501" si="236">(G497/E497)*100</f>
        <v>938.39199007067896</v>
      </c>
    </row>
    <row r="498" spans="1:9" x14ac:dyDescent="0.25">
      <c r="A498" s="37">
        <v>3233</v>
      </c>
      <c r="B498" s="38"/>
      <c r="C498" s="39"/>
      <c r="D498" s="36" t="s">
        <v>70</v>
      </c>
      <c r="E498" s="122"/>
      <c r="F498" s="10"/>
      <c r="G498" s="122"/>
      <c r="H498" s="148">
        <v>0</v>
      </c>
      <c r="I498" s="148">
        <v>0</v>
      </c>
    </row>
    <row r="499" spans="1:9" x14ac:dyDescent="0.25">
      <c r="A499" s="37">
        <v>3234</v>
      </c>
      <c r="B499" s="38"/>
      <c r="C499" s="39"/>
      <c r="D499" s="36" t="s">
        <v>71</v>
      </c>
      <c r="E499" s="122"/>
      <c r="F499" s="10"/>
      <c r="G499" s="122"/>
      <c r="H499" s="148">
        <v>0</v>
      </c>
      <c r="I499" s="148">
        <v>0</v>
      </c>
    </row>
    <row r="500" spans="1:9" x14ac:dyDescent="0.25">
      <c r="A500" s="37">
        <v>3235</v>
      </c>
      <c r="B500" s="38"/>
      <c r="C500" s="39"/>
      <c r="D500" s="36" t="s">
        <v>72</v>
      </c>
      <c r="E500" s="122"/>
      <c r="F500" s="10"/>
      <c r="G500" s="122"/>
      <c r="H500" s="148">
        <v>0</v>
      </c>
      <c r="I500" s="148">
        <v>0</v>
      </c>
    </row>
    <row r="501" spans="1:9" x14ac:dyDescent="0.25">
      <c r="A501" s="37">
        <v>3236</v>
      </c>
      <c r="B501" s="38"/>
      <c r="C501" s="39"/>
      <c r="D501" s="36" t="s">
        <v>73</v>
      </c>
      <c r="E501" s="122">
        <v>245.54</v>
      </c>
      <c r="F501" s="10"/>
      <c r="G501" s="122"/>
      <c r="H501" s="148">
        <v>0</v>
      </c>
      <c r="I501" s="148">
        <f t="shared" si="236"/>
        <v>0</v>
      </c>
    </row>
    <row r="502" spans="1:9" x14ac:dyDescent="0.25">
      <c r="A502" s="37">
        <v>3237</v>
      </c>
      <c r="B502" s="38"/>
      <c r="C502" s="39"/>
      <c r="D502" s="36" t="s">
        <v>74</v>
      </c>
      <c r="E502" s="122"/>
      <c r="F502" s="10"/>
      <c r="G502" s="122">
        <v>663.61</v>
      </c>
      <c r="H502" s="148">
        <v>0</v>
      </c>
      <c r="I502" s="148">
        <v>0</v>
      </c>
    </row>
    <row r="503" spans="1:9" x14ac:dyDescent="0.25">
      <c r="A503" s="37">
        <v>3238</v>
      </c>
      <c r="B503" s="38"/>
      <c r="C503" s="39"/>
      <c r="D503" s="36" t="s">
        <v>75</v>
      </c>
      <c r="E503" s="122"/>
      <c r="F503" s="10"/>
      <c r="G503" s="122"/>
      <c r="H503" s="148">
        <v>0</v>
      </c>
      <c r="I503" s="148">
        <v>0</v>
      </c>
    </row>
    <row r="504" spans="1:9" x14ac:dyDescent="0.25">
      <c r="A504" s="37">
        <v>3239</v>
      </c>
      <c r="B504" s="38"/>
      <c r="C504" s="39"/>
      <c r="D504" s="36" t="s">
        <v>76</v>
      </c>
      <c r="E504" s="122"/>
      <c r="F504" s="10"/>
      <c r="G504" s="122"/>
      <c r="H504" s="148">
        <v>0</v>
      </c>
      <c r="I504" s="148">
        <v>0</v>
      </c>
    </row>
    <row r="505" spans="1:9" ht="25.5" x14ac:dyDescent="0.25">
      <c r="A505" s="40">
        <v>324</v>
      </c>
      <c r="B505" s="41"/>
      <c r="C505" s="42"/>
      <c r="D505" s="43" t="s">
        <v>77</v>
      </c>
      <c r="E505" s="134"/>
      <c r="F505" s="44"/>
      <c r="G505" s="134"/>
      <c r="H505" s="147">
        <v>0</v>
      </c>
      <c r="I505" s="147">
        <v>0</v>
      </c>
    </row>
    <row r="506" spans="1:9" ht="25.5" x14ac:dyDescent="0.25">
      <c r="A506" s="40">
        <v>329</v>
      </c>
      <c r="B506" s="41"/>
      <c r="C506" s="42"/>
      <c r="D506" s="43" t="s">
        <v>78</v>
      </c>
      <c r="E506" s="134">
        <f t="shared" ref="E506:G506" si="237">SUM(E507:E513)</f>
        <v>3528.3</v>
      </c>
      <c r="F506" s="44">
        <f t="shared" ref="F506" si="238">SUM(F507:F513)</f>
        <v>2986</v>
      </c>
      <c r="G506" s="134">
        <f t="shared" si="237"/>
        <v>1088.8599999999999</v>
      </c>
      <c r="H506" s="147">
        <f>(G506/F506)*100</f>
        <v>36.465505693235094</v>
      </c>
      <c r="I506" s="147">
        <f>(G506/E506)*100</f>
        <v>30.86075447099169</v>
      </c>
    </row>
    <row r="507" spans="1:9" ht="38.25" x14ac:dyDescent="0.25">
      <c r="A507" s="37">
        <v>3291</v>
      </c>
      <c r="B507" s="38"/>
      <c r="C507" s="39"/>
      <c r="D507" s="36" t="s">
        <v>79</v>
      </c>
      <c r="E507" s="122"/>
      <c r="F507" s="10"/>
      <c r="G507" s="122"/>
      <c r="H507" s="148">
        <v>0</v>
      </c>
      <c r="I507" s="148">
        <v>0</v>
      </c>
    </row>
    <row r="508" spans="1:9" x14ac:dyDescent="0.25">
      <c r="A508" s="37">
        <v>3292</v>
      </c>
      <c r="B508" s="38"/>
      <c r="C508" s="39"/>
      <c r="D508" s="36" t="s">
        <v>80</v>
      </c>
      <c r="E508" s="122"/>
      <c r="F508" s="10"/>
      <c r="G508" s="122"/>
      <c r="H508" s="148">
        <v>0</v>
      </c>
      <c r="I508" s="148">
        <v>0</v>
      </c>
    </row>
    <row r="509" spans="1:9" x14ac:dyDescent="0.25">
      <c r="A509" s="37">
        <v>3293</v>
      </c>
      <c r="B509" s="38"/>
      <c r="C509" s="39"/>
      <c r="D509" s="36" t="s">
        <v>81</v>
      </c>
      <c r="E509" s="122"/>
      <c r="F509" s="10"/>
      <c r="G509" s="122"/>
      <c r="H509" s="148">
        <v>0</v>
      </c>
      <c r="I509" s="148">
        <v>0</v>
      </c>
    </row>
    <row r="510" spans="1:9" x14ac:dyDescent="0.25">
      <c r="A510" s="37">
        <v>3294</v>
      </c>
      <c r="B510" s="38"/>
      <c r="C510" s="39"/>
      <c r="D510" s="36" t="s">
        <v>82</v>
      </c>
      <c r="E510" s="122"/>
      <c r="F510" s="10"/>
      <c r="G510" s="122"/>
      <c r="H510" s="148">
        <v>0</v>
      </c>
      <c r="I510" s="148">
        <v>0</v>
      </c>
    </row>
    <row r="511" spans="1:9" x14ac:dyDescent="0.25">
      <c r="A511" s="37">
        <v>3295</v>
      </c>
      <c r="B511" s="38"/>
      <c r="C511" s="39"/>
      <c r="D511" s="36" t="s">
        <v>83</v>
      </c>
      <c r="E511" s="122">
        <v>1950.56</v>
      </c>
      <c r="F511" s="10">
        <v>2986</v>
      </c>
      <c r="G511" s="122">
        <v>1088.8599999999999</v>
      </c>
      <c r="H511" s="148">
        <f t="shared" ref="H511" si="239">(G511/F511)*100</f>
        <v>36.465505693235094</v>
      </c>
      <c r="I511" s="148">
        <f t="shared" ref="I511:I512" si="240">(G511/E511)*100</f>
        <v>55.822943154786323</v>
      </c>
    </row>
    <row r="512" spans="1:9" x14ac:dyDescent="0.25">
      <c r="A512" s="37">
        <v>3296</v>
      </c>
      <c r="B512" s="38"/>
      <c r="C512" s="39"/>
      <c r="D512" s="36" t="s">
        <v>84</v>
      </c>
      <c r="E512" s="122">
        <v>1577.74</v>
      </c>
      <c r="F512" s="10"/>
      <c r="G512" s="122"/>
      <c r="H512" s="148">
        <v>0</v>
      </c>
      <c r="I512" s="148">
        <f t="shared" si="240"/>
        <v>0</v>
      </c>
    </row>
    <row r="513" spans="1:9" ht="25.5" x14ac:dyDescent="0.25">
      <c r="A513" s="37">
        <v>3299</v>
      </c>
      <c r="B513" s="38"/>
      <c r="C513" s="39"/>
      <c r="D513" s="36" t="s">
        <v>43</v>
      </c>
      <c r="E513" s="122"/>
      <c r="F513" s="10"/>
      <c r="G513" s="122"/>
      <c r="H513" s="148">
        <v>0</v>
      </c>
      <c r="I513" s="148">
        <v>0</v>
      </c>
    </row>
    <row r="514" spans="1:9" x14ac:dyDescent="0.25">
      <c r="A514" s="47">
        <v>34</v>
      </c>
      <c r="B514" s="48"/>
      <c r="C514" s="49"/>
      <c r="D514" s="45" t="s">
        <v>44</v>
      </c>
      <c r="E514" s="126">
        <f>E515</f>
        <v>1181.8599999999999</v>
      </c>
      <c r="F514" s="46">
        <f>SUM(F515)</f>
        <v>0</v>
      </c>
      <c r="G514" s="126">
        <f>SUM(G515)</f>
        <v>0</v>
      </c>
      <c r="H514" s="146">
        <v>0</v>
      </c>
      <c r="I514" s="146">
        <f>(G514/E514)*100</f>
        <v>0</v>
      </c>
    </row>
    <row r="515" spans="1:9" x14ac:dyDescent="0.25">
      <c r="A515" s="40">
        <v>343</v>
      </c>
      <c r="B515" s="41"/>
      <c r="C515" s="42"/>
      <c r="D515" s="43" t="s">
        <v>45</v>
      </c>
      <c r="E515" s="134">
        <f t="shared" ref="E515:G515" si="241">SUM(E516:E517)</f>
        <v>1181.8599999999999</v>
      </c>
      <c r="F515" s="44">
        <f t="shared" ref="F515" si="242">SUM(F516:F517)</f>
        <v>0</v>
      </c>
      <c r="G515" s="134">
        <f t="shared" si="241"/>
        <v>0</v>
      </c>
      <c r="H515" s="147">
        <v>0</v>
      </c>
      <c r="I515" s="147">
        <f>(G515/E515)*100</f>
        <v>0</v>
      </c>
    </row>
    <row r="516" spans="1:9" ht="25.5" x14ac:dyDescent="0.25">
      <c r="A516" s="37">
        <v>3431</v>
      </c>
      <c r="B516" s="38"/>
      <c r="C516" s="39"/>
      <c r="D516" s="36" t="s">
        <v>85</v>
      </c>
      <c r="E516" s="122"/>
      <c r="F516" s="10"/>
      <c r="G516" s="122"/>
      <c r="H516" s="148">
        <v>0</v>
      </c>
      <c r="I516" s="148">
        <v>0</v>
      </c>
    </row>
    <row r="517" spans="1:9" x14ac:dyDescent="0.25">
      <c r="A517" s="37">
        <v>3433</v>
      </c>
      <c r="B517" s="38"/>
      <c r="C517" s="39"/>
      <c r="D517" s="36" t="s">
        <v>86</v>
      </c>
      <c r="E517" s="122">
        <v>1181.8599999999999</v>
      </c>
      <c r="F517" s="10"/>
      <c r="G517" s="122"/>
      <c r="H517" s="148">
        <v>0</v>
      </c>
      <c r="I517" s="148">
        <f t="shared" ref="I517" si="243">(G517/E517)*100</f>
        <v>0</v>
      </c>
    </row>
    <row r="518" spans="1:9" ht="38.25" x14ac:dyDescent="0.25">
      <c r="A518" s="47">
        <v>37</v>
      </c>
      <c r="B518" s="48"/>
      <c r="C518" s="49"/>
      <c r="D518" s="45" t="s">
        <v>46</v>
      </c>
      <c r="E518" s="126">
        <f>SUM(E519)</f>
        <v>295.35000000000002</v>
      </c>
      <c r="F518" s="46">
        <f>SUM(F519)</f>
        <v>12476</v>
      </c>
      <c r="G518" s="126">
        <f>SUM(G519)</f>
        <v>447.87</v>
      </c>
      <c r="H518" s="146">
        <f>(G518/F518)*100</f>
        <v>3.5898525168323183</v>
      </c>
      <c r="I518" s="146">
        <f>(G518/E518)*100</f>
        <v>151.64042661249363</v>
      </c>
    </row>
    <row r="519" spans="1:9" ht="25.5" x14ac:dyDescent="0.25">
      <c r="A519" s="40">
        <v>372</v>
      </c>
      <c r="B519" s="41"/>
      <c r="C519" s="42"/>
      <c r="D519" s="43" t="s">
        <v>47</v>
      </c>
      <c r="E519" s="134">
        <f t="shared" ref="E519" si="244">SUM(E520:E521)</f>
        <v>295.35000000000002</v>
      </c>
      <c r="F519" s="44">
        <f>SUM(F520:F521)</f>
        <v>12476</v>
      </c>
      <c r="G519" s="134">
        <f>SUM(G520:G521)</f>
        <v>447.87</v>
      </c>
      <c r="H519" s="147">
        <f>(G519/F519)*100</f>
        <v>3.5898525168323183</v>
      </c>
      <c r="I519" s="147">
        <f>(G519/E519)*100</f>
        <v>151.64042661249363</v>
      </c>
    </row>
    <row r="520" spans="1:9" ht="25.5" x14ac:dyDescent="0.25">
      <c r="A520" s="37">
        <v>3721</v>
      </c>
      <c r="B520" s="38"/>
      <c r="C520" s="39"/>
      <c r="D520" s="36" t="s">
        <v>87</v>
      </c>
      <c r="E520" s="122">
        <v>295.35000000000002</v>
      </c>
      <c r="F520" s="10">
        <v>531</v>
      </c>
      <c r="G520" s="122">
        <v>390.56</v>
      </c>
      <c r="H520" s="148">
        <f t="shared" ref="H520:H521" si="245">(G520/F520)*100</f>
        <v>73.551789077212803</v>
      </c>
      <c r="I520" s="148">
        <f t="shared" ref="I520" si="246">(G520/E520)*100</f>
        <v>132.23632977822922</v>
      </c>
    </row>
    <row r="521" spans="1:9" ht="25.5" x14ac:dyDescent="0.25">
      <c r="A521" s="37">
        <v>3722</v>
      </c>
      <c r="B521" s="38"/>
      <c r="C521" s="39"/>
      <c r="D521" s="36" t="s">
        <v>88</v>
      </c>
      <c r="E521" s="122"/>
      <c r="F521" s="10">
        <v>11945</v>
      </c>
      <c r="G521" s="122">
        <v>57.31</v>
      </c>
      <c r="H521" s="148">
        <f t="shared" si="245"/>
        <v>0.47978233570531603</v>
      </c>
      <c r="I521" s="148">
        <v>0</v>
      </c>
    </row>
    <row r="522" spans="1:9" x14ac:dyDescent="0.25">
      <c r="A522" s="47">
        <v>38</v>
      </c>
      <c r="B522" s="48"/>
      <c r="C522" s="49"/>
      <c r="D522" s="45" t="s">
        <v>172</v>
      </c>
      <c r="E522" s="126">
        <f>SUM(E523)</f>
        <v>0</v>
      </c>
      <c r="F522" s="46">
        <f>SUM(F523)</f>
        <v>0</v>
      </c>
      <c r="G522" s="126">
        <f>SUM(G523)</f>
        <v>522.1</v>
      </c>
      <c r="H522" s="146">
        <v>0</v>
      </c>
      <c r="I522" s="146">
        <v>0</v>
      </c>
    </row>
    <row r="523" spans="1:9" x14ac:dyDescent="0.25">
      <c r="A523" s="40">
        <v>381</v>
      </c>
      <c r="B523" s="41"/>
      <c r="C523" s="42"/>
      <c r="D523" s="43" t="s">
        <v>115</v>
      </c>
      <c r="E523" s="134"/>
      <c r="F523" s="44"/>
      <c r="G523" s="134">
        <f>SUM(G524)</f>
        <v>522.1</v>
      </c>
      <c r="H523" s="147">
        <v>0</v>
      </c>
      <c r="I523" s="147">
        <v>0</v>
      </c>
    </row>
    <row r="524" spans="1:9" x14ac:dyDescent="0.25">
      <c r="A524" s="37">
        <v>3812</v>
      </c>
      <c r="B524" s="38"/>
      <c r="C524" s="39"/>
      <c r="D524" s="36" t="s">
        <v>173</v>
      </c>
      <c r="E524" s="122"/>
      <c r="F524" s="10"/>
      <c r="G524" s="122">
        <v>522.1</v>
      </c>
      <c r="H524" s="148">
        <v>0</v>
      </c>
      <c r="I524" s="148">
        <v>0</v>
      </c>
    </row>
    <row r="525" spans="1:9" ht="38.25" x14ac:dyDescent="0.25">
      <c r="A525" s="50">
        <v>4</v>
      </c>
      <c r="B525" s="51"/>
      <c r="C525" s="52"/>
      <c r="D525" s="53" t="s">
        <v>36</v>
      </c>
      <c r="E525" s="118">
        <f t="shared" ref="E525:G525" si="247">SUM(E526)</f>
        <v>4345.4799999999996</v>
      </c>
      <c r="F525" s="54">
        <f t="shared" si="247"/>
        <v>1725</v>
      </c>
      <c r="G525" s="118">
        <f t="shared" si="247"/>
        <v>15190.560000000001</v>
      </c>
      <c r="H525" s="139">
        <f>(G525/F525)*100</f>
        <v>880.61217391304365</v>
      </c>
      <c r="I525" s="139">
        <f>(G525/E525)*100</f>
        <v>349.57150878614107</v>
      </c>
    </row>
    <row r="526" spans="1:9" ht="38.25" x14ac:dyDescent="0.25">
      <c r="A526" s="47">
        <v>42</v>
      </c>
      <c r="B526" s="48"/>
      <c r="C526" s="49"/>
      <c r="D526" s="45" t="s">
        <v>36</v>
      </c>
      <c r="E526" s="126">
        <f t="shared" ref="E526" si="248">SUM(E527,E534)</f>
        <v>4345.4799999999996</v>
      </c>
      <c r="F526" s="46">
        <f>SUM(F527,F534)</f>
        <v>1725</v>
      </c>
      <c r="G526" s="126">
        <f>SUM(G527,G534)</f>
        <v>15190.560000000001</v>
      </c>
      <c r="H526" s="146">
        <f>(G526/F526)*100</f>
        <v>880.61217391304365</v>
      </c>
      <c r="I526" s="146">
        <f>(G526/E526)*100</f>
        <v>349.57150878614107</v>
      </c>
    </row>
    <row r="527" spans="1:9" x14ac:dyDescent="0.25">
      <c r="A527" s="40">
        <v>422</v>
      </c>
      <c r="B527" s="41"/>
      <c r="C527" s="42"/>
      <c r="D527" s="43" t="s">
        <v>48</v>
      </c>
      <c r="E527" s="134">
        <f>SUM(E528:E533)</f>
        <v>4345.4799999999996</v>
      </c>
      <c r="F527" s="44">
        <f>SUM(F528:F533)</f>
        <v>0</v>
      </c>
      <c r="G527" s="134">
        <f>SUM(G528:G533)</f>
        <v>15164.220000000001</v>
      </c>
      <c r="H527" s="147">
        <v>0</v>
      </c>
      <c r="I527" s="147">
        <f>(G527/E527)*100</f>
        <v>348.96536170917835</v>
      </c>
    </row>
    <row r="528" spans="1:9" x14ac:dyDescent="0.25">
      <c r="A528" s="37">
        <v>4221</v>
      </c>
      <c r="B528" s="38"/>
      <c r="C528" s="39"/>
      <c r="D528" s="36" t="s">
        <v>89</v>
      </c>
      <c r="E528" s="122">
        <v>2089.19</v>
      </c>
      <c r="F528" s="10"/>
      <c r="G528" s="122">
        <v>8120.92</v>
      </c>
      <c r="H528" s="148">
        <v>0</v>
      </c>
      <c r="I528" s="148">
        <f t="shared" ref="I528:I533" si="249">(G528/E528)*100</f>
        <v>388.71141447163728</v>
      </c>
    </row>
    <row r="529" spans="1:9" x14ac:dyDescent="0.25">
      <c r="A529" s="37">
        <v>4222</v>
      </c>
      <c r="B529" s="38"/>
      <c r="C529" s="39"/>
      <c r="D529" s="36" t="s">
        <v>90</v>
      </c>
      <c r="E529" s="122"/>
      <c r="F529" s="10"/>
      <c r="G529" s="122"/>
      <c r="H529" s="148">
        <v>0</v>
      </c>
      <c r="I529" s="148">
        <v>0</v>
      </c>
    </row>
    <row r="530" spans="1:9" x14ac:dyDescent="0.25">
      <c r="A530" s="37">
        <v>4223</v>
      </c>
      <c r="B530" s="38"/>
      <c r="C530" s="39"/>
      <c r="D530" s="36" t="s">
        <v>91</v>
      </c>
      <c r="E530" s="122"/>
      <c r="F530" s="10"/>
      <c r="G530" s="122"/>
      <c r="H530" s="148">
        <v>0</v>
      </c>
      <c r="I530" s="148">
        <v>0</v>
      </c>
    </row>
    <row r="531" spans="1:9" x14ac:dyDescent="0.25">
      <c r="A531" s="37">
        <v>4225</v>
      </c>
      <c r="B531" s="38"/>
      <c r="C531" s="39"/>
      <c r="D531" s="36" t="s">
        <v>92</v>
      </c>
      <c r="E531" s="122"/>
      <c r="F531" s="10"/>
      <c r="G531" s="122"/>
      <c r="H531" s="148">
        <v>0</v>
      </c>
      <c r="I531" s="148">
        <v>0</v>
      </c>
    </row>
    <row r="532" spans="1:9" x14ac:dyDescent="0.25">
      <c r="A532" s="37">
        <v>4226</v>
      </c>
      <c r="B532" s="38"/>
      <c r="C532" s="39"/>
      <c r="D532" s="36" t="s">
        <v>93</v>
      </c>
      <c r="E532" s="122"/>
      <c r="F532" s="10"/>
      <c r="G532" s="122"/>
      <c r="H532" s="148">
        <v>0</v>
      </c>
      <c r="I532" s="148">
        <v>0</v>
      </c>
    </row>
    <row r="533" spans="1:9" ht="25.5" x14ac:dyDescent="0.25">
      <c r="A533" s="37">
        <v>4227</v>
      </c>
      <c r="B533" s="38"/>
      <c r="C533" s="39"/>
      <c r="D533" s="36" t="s">
        <v>94</v>
      </c>
      <c r="E533" s="122">
        <v>2256.29</v>
      </c>
      <c r="F533" s="10"/>
      <c r="G533" s="122">
        <v>7043.3</v>
      </c>
      <c r="H533" s="148">
        <v>0</v>
      </c>
      <c r="I533" s="148">
        <f t="shared" si="249"/>
        <v>312.16288686294757</v>
      </c>
    </row>
    <row r="534" spans="1:9" ht="25.5" x14ac:dyDescent="0.25">
      <c r="A534" s="40">
        <v>424</v>
      </c>
      <c r="B534" s="41"/>
      <c r="C534" s="42"/>
      <c r="D534" s="43" t="s">
        <v>49</v>
      </c>
      <c r="E534" s="134">
        <f t="shared" ref="E534:G534" si="250">SUM(E535)</f>
        <v>0</v>
      </c>
      <c r="F534" s="44">
        <f t="shared" si="250"/>
        <v>1725</v>
      </c>
      <c r="G534" s="134">
        <f t="shared" si="250"/>
        <v>26.34</v>
      </c>
      <c r="H534" s="147">
        <f>(G534/F534)*100</f>
        <v>1.5269565217391303</v>
      </c>
      <c r="I534" s="147">
        <v>0</v>
      </c>
    </row>
    <row r="535" spans="1:9" x14ac:dyDescent="0.25">
      <c r="A535" s="37">
        <v>4241</v>
      </c>
      <c r="B535" s="38"/>
      <c r="C535" s="39"/>
      <c r="D535" s="36" t="s">
        <v>95</v>
      </c>
      <c r="E535" s="122"/>
      <c r="F535" s="10">
        <v>1725</v>
      </c>
      <c r="G535" s="122">
        <v>26.34</v>
      </c>
      <c r="H535" s="148">
        <f>(G535/F535)*100</f>
        <v>1.5269565217391303</v>
      </c>
      <c r="I535" s="148">
        <v>0</v>
      </c>
    </row>
    <row r="536" spans="1:9" ht="15" customHeight="1" x14ac:dyDescent="0.25">
      <c r="A536" s="203" t="s">
        <v>126</v>
      </c>
      <c r="B536" s="204"/>
      <c r="C536" s="205"/>
      <c r="D536" s="35" t="s">
        <v>127</v>
      </c>
      <c r="E536" s="122"/>
      <c r="F536" s="10"/>
      <c r="G536" s="122"/>
      <c r="H536" s="10"/>
      <c r="I536" s="148"/>
    </row>
    <row r="537" spans="1:9" x14ac:dyDescent="0.25">
      <c r="A537" s="206">
        <v>3</v>
      </c>
      <c r="B537" s="207"/>
      <c r="C537" s="208"/>
      <c r="D537" s="53" t="s">
        <v>21</v>
      </c>
      <c r="E537" s="118">
        <f>SUM(E538)</f>
        <v>5.31</v>
      </c>
      <c r="F537" s="54">
        <f t="shared" ref="F537" si="251">SUM(F538)</f>
        <v>133</v>
      </c>
      <c r="G537" s="118">
        <f>SUM(G538+G562)</f>
        <v>4.21</v>
      </c>
      <c r="H537" s="139">
        <f>(G537/F537)*100</f>
        <v>3.1654135338345863</v>
      </c>
      <c r="I537" s="139">
        <f>(G537/E537)*100</f>
        <v>79.284369114877592</v>
      </c>
    </row>
    <row r="538" spans="1:9" x14ac:dyDescent="0.25">
      <c r="A538" s="194">
        <v>32</v>
      </c>
      <c r="B538" s="195"/>
      <c r="C538" s="196"/>
      <c r="D538" s="45" t="s">
        <v>27</v>
      </c>
      <c r="E538" s="126">
        <f>SUM(E539+E544+E552)</f>
        <v>5.31</v>
      </c>
      <c r="F538" s="46">
        <f t="shared" ref="F538" si="252">SUM(F544+F552)</f>
        <v>133</v>
      </c>
      <c r="G538" s="126">
        <f t="shared" ref="G538" si="253">SUM(G544+G552)</f>
        <v>0</v>
      </c>
      <c r="H538" s="146">
        <f>(G538/F538)*100</f>
        <v>0</v>
      </c>
      <c r="I538" s="146">
        <f>(G538/E538)*100</f>
        <v>0</v>
      </c>
    </row>
    <row r="539" spans="1:9" x14ac:dyDescent="0.25">
      <c r="A539" s="40">
        <v>321</v>
      </c>
      <c r="B539" s="41"/>
      <c r="C539" s="42"/>
      <c r="D539" s="43" t="s">
        <v>40</v>
      </c>
      <c r="E539" s="134">
        <f>SUM(E540:E543)</f>
        <v>5.31</v>
      </c>
      <c r="F539" s="44">
        <f>SUM(F544:F550)</f>
        <v>266</v>
      </c>
      <c r="G539" s="134">
        <f>SUM(G544:G550)</f>
        <v>0</v>
      </c>
      <c r="H539" s="147">
        <f>(G539/F539)*100</f>
        <v>0</v>
      </c>
      <c r="I539" s="147">
        <f>(G539/E539)*100</f>
        <v>0</v>
      </c>
    </row>
    <row r="540" spans="1:9" x14ac:dyDescent="0.25">
      <c r="A540" s="37">
        <v>3211</v>
      </c>
      <c r="B540" s="38"/>
      <c r="C540" s="39"/>
      <c r="D540" s="36" t="s">
        <v>57</v>
      </c>
      <c r="E540" s="122">
        <v>5.31</v>
      </c>
      <c r="F540" s="10"/>
      <c r="G540" s="122"/>
      <c r="H540" s="148">
        <v>0</v>
      </c>
      <c r="I540" s="148">
        <f t="shared" ref="I540" si="254">(G540/E540)*100</f>
        <v>0</v>
      </c>
    </row>
    <row r="541" spans="1:9" ht="25.5" x14ac:dyDescent="0.25">
      <c r="A541" s="37">
        <v>3212</v>
      </c>
      <c r="B541" s="38"/>
      <c r="C541" s="39"/>
      <c r="D541" s="36" t="s">
        <v>58</v>
      </c>
      <c r="E541" s="122"/>
      <c r="F541" s="10"/>
      <c r="G541" s="122"/>
      <c r="H541" s="148">
        <v>0</v>
      </c>
      <c r="I541" s="148">
        <v>0</v>
      </c>
    </row>
    <row r="542" spans="1:9" x14ac:dyDescent="0.25">
      <c r="A542" s="37">
        <v>3213</v>
      </c>
      <c r="B542" s="38"/>
      <c r="C542" s="39"/>
      <c r="D542" s="36" t="s">
        <v>59</v>
      </c>
      <c r="E542" s="122"/>
      <c r="F542" s="10"/>
      <c r="G542" s="122"/>
      <c r="H542" s="148">
        <v>0</v>
      </c>
      <c r="I542" s="148">
        <v>0</v>
      </c>
    </row>
    <row r="543" spans="1:9" ht="25.5" x14ac:dyDescent="0.25">
      <c r="A543" s="37">
        <v>3214</v>
      </c>
      <c r="B543" s="38"/>
      <c r="C543" s="39"/>
      <c r="D543" s="36" t="s">
        <v>60</v>
      </c>
      <c r="E543" s="122"/>
      <c r="F543" s="10"/>
      <c r="G543" s="122"/>
      <c r="H543" s="148">
        <v>0</v>
      </c>
      <c r="I543" s="148">
        <v>0</v>
      </c>
    </row>
    <row r="544" spans="1:9" x14ac:dyDescent="0.25">
      <c r="A544" s="40">
        <v>322</v>
      </c>
      <c r="B544" s="41"/>
      <c r="C544" s="42"/>
      <c r="D544" s="43" t="s">
        <v>41</v>
      </c>
      <c r="E544" s="134">
        <f t="shared" ref="E544:G544" si="255">SUM(E545:E551)</f>
        <v>0</v>
      </c>
      <c r="F544" s="44">
        <f t="shared" ref="F544" si="256">SUM(F545:F551)</f>
        <v>133</v>
      </c>
      <c r="G544" s="134">
        <f t="shared" si="255"/>
        <v>0</v>
      </c>
      <c r="H544" s="147">
        <f>(G544/F544)*100</f>
        <v>0</v>
      </c>
      <c r="I544" s="147">
        <v>0</v>
      </c>
    </row>
    <row r="545" spans="1:9" ht="25.5" x14ac:dyDescent="0.25">
      <c r="A545" s="37">
        <v>3221</v>
      </c>
      <c r="B545" s="38"/>
      <c r="C545" s="39"/>
      <c r="D545" s="36" t="s">
        <v>61</v>
      </c>
      <c r="E545" s="122"/>
      <c r="F545" s="10">
        <v>133</v>
      </c>
      <c r="G545" s="122"/>
      <c r="H545" s="148">
        <f t="shared" ref="H545" si="257">(G545/F545)*100</f>
        <v>0</v>
      </c>
      <c r="I545" s="148">
        <v>0</v>
      </c>
    </row>
    <row r="546" spans="1:9" x14ac:dyDescent="0.25">
      <c r="A546" s="37">
        <v>3222</v>
      </c>
      <c r="B546" s="38"/>
      <c r="C546" s="39"/>
      <c r="D546" s="36" t="s">
        <v>62</v>
      </c>
      <c r="E546" s="122"/>
      <c r="F546" s="10"/>
      <c r="G546" s="122"/>
      <c r="H546" s="148">
        <v>0</v>
      </c>
      <c r="I546" s="148">
        <v>0</v>
      </c>
    </row>
    <row r="547" spans="1:9" x14ac:dyDescent="0.25">
      <c r="A547" s="37">
        <v>3223</v>
      </c>
      <c r="B547" s="38"/>
      <c r="C547" s="39"/>
      <c r="D547" s="36" t="s">
        <v>63</v>
      </c>
      <c r="E547" s="122"/>
      <c r="F547" s="10"/>
      <c r="G547" s="122"/>
      <c r="H547" s="148">
        <v>0</v>
      </c>
      <c r="I547" s="148">
        <v>0</v>
      </c>
    </row>
    <row r="548" spans="1:9" ht="25.5" x14ac:dyDescent="0.25">
      <c r="A548" s="37">
        <v>3224</v>
      </c>
      <c r="B548" s="38"/>
      <c r="C548" s="39"/>
      <c r="D548" s="36" t="s">
        <v>64</v>
      </c>
      <c r="E548" s="122"/>
      <c r="F548" s="10"/>
      <c r="G548" s="122"/>
      <c r="H548" s="148">
        <v>0</v>
      </c>
      <c r="I548" s="148">
        <v>0</v>
      </c>
    </row>
    <row r="549" spans="1:9" x14ac:dyDescent="0.25">
      <c r="A549" s="37">
        <v>3225</v>
      </c>
      <c r="B549" s="38"/>
      <c r="C549" s="39"/>
      <c r="D549" s="36" t="s">
        <v>65</v>
      </c>
      <c r="E549" s="122"/>
      <c r="F549" s="10"/>
      <c r="G549" s="122"/>
      <c r="H549" s="148">
        <v>0</v>
      </c>
      <c r="I549" s="148">
        <v>0</v>
      </c>
    </row>
    <row r="550" spans="1:9" ht="25.5" x14ac:dyDescent="0.25">
      <c r="A550" s="37">
        <v>3226</v>
      </c>
      <c r="B550" s="38"/>
      <c r="C550" s="39"/>
      <c r="D550" s="36" t="s">
        <v>66</v>
      </c>
      <c r="E550" s="122"/>
      <c r="F550" s="10"/>
      <c r="G550" s="122"/>
      <c r="H550" s="148">
        <v>0</v>
      </c>
      <c r="I550" s="148">
        <v>0</v>
      </c>
    </row>
    <row r="551" spans="1:9" ht="25.5" x14ac:dyDescent="0.25">
      <c r="A551" s="37">
        <v>3227</v>
      </c>
      <c r="B551" s="38"/>
      <c r="C551" s="39"/>
      <c r="D551" s="36" t="s">
        <v>67</v>
      </c>
      <c r="E551" s="122"/>
      <c r="F551" s="10"/>
      <c r="G551" s="122"/>
      <c r="H551" s="148">
        <v>0</v>
      </c>
      <c r="I551" s="148">
        <v>0</v>
      </c>
    </row>
    <row r="552" spans="1:9" x14ac:dyDescent="0.25">
      <c r="A552" s="40">
        <v>323</v>
      </c>
      <c r="B552" s="41"/>
      <c r="C552" s="42"/>
      <c r="D552" s="43" t="s">
        <v>42</v>
      </c>
      <c r="E552" s="134">
        <f t="shared" ref="E552:G552" si="258">SUM(E553:E561)</f>
        <v>0</v>
      </c>
      <c r="F552" s="44">
        <f t="shared" ref="F552" si="259">SUM(F553:F561)</f>
        <v>0</v>
      </c>
      <c r="G552" s="134">
        <f t="shared" si="258"/>
        <v>0</v>
      </c>
      <c r="H552" s="147">
        <v>0</v>
      </c>
      <c r="I552" s="147">
        <v>0</v>
      </c>
    </row>
    <row r="553" spans="1:9" x14ac:dyDescent="0.25">
      <c r="A553" s="37">
        <v>3231</v>
      </c>
      <c r="B553" s="38"/>
      <c r="C553" s="39"/>
      <c r="D553" s="36" t="s">
        <v>68</v>
      </c>
      <c r="E553" s="122"/>
      <c r="F553" s="10"/>
      <c r="G553" s="122"/>
      <c r="H553" s="148">
        <v>0</v>
      </c>
      <c r="I553" s="148">
        <v>0</v>
      </c>
    </row>
    <row r="554" spans="1:9" ht="25.5" x14ac:dyDescent="0.25">
      <c r="A554" s="37">
        <v>3232</v>
      </c>
      <c r="B554" s="38"/>
      <c r="C554" s="39"/>
      <c r="D554" s="36" t="s">
        <v>69</v>
      </c>
      <c r="E554" s="122"/>
      <c r="F554" s="10"/>
      <c r="G554" s="122"/>
      <c r="H554" s="148">
        <v>0</v>
      </c>
      <c r="I554" s="148">
        <v>0</v>
      </c>
    </row>
    <row r="555" spans="1:9" x14ac:dyDescent="0.25">
      <c r="A555" s="37">
        <v>3233</v>
      </c>
      <c r="B555" s="38"/>
      <c r="C555" s="39"/>
      <c r="D555" s="36" t="s">
        <v>70</v>
      </c>
      <c r="E555" s="122"/>
      <c r="F555" s="10"/>
      <c r="G555" s="122"/>
      <c r="H555" s="148">
        <v>0</v>
      </c>
      <c r="I555" s="148">
        <v>0</v>
      </c>
    </row>
    <row r="556" spans="1:9" x14ac:dyDescent="0.25">
      <c r="A556" s="37">
        <v>3234</v>
      </c>
      <c r="B556" s="38"/>
      <c r="C556" s="39"/>
      <c r="D556" s="36" t="s">
        <v>71</v>
      </c>
      <c r="E556" s="122"/>
      <c r="F556" s="10"/>
      <c r="G556" s="122"/>
      <c r="H556" s="148">
        <v>0</v>
      </c>
      <c r="I556" s="148">
        <v>0</v>
      </c>
    </row>
    <row r="557" spans="1:9" x14ac:dyDescent="0.25">
      <c r="A557" s="37">
        <v>3235</v>
      </c>
      <c r="B557" s="38"/>
      <c r="C557" s="39"/>
      <c r="D557" s="36" t="s">
        <v>72</v>
      </c>
      <c r="E557" s="122"/>
      <c r="F557" s="10"/>
      <c r="G557" s="122"/>
      <c r="H557" s="148">
        <v>0</v>
      </c>
      <c r="I557" s="148">
        <v>0</v>
      </c>
    </row>
    <row r="558" spans="1:9" x14ac:dyDescent="0.25">
      <c r="A558" s="37">
        <v>3236</v>
      </c>
      <c r="B558" s="38"/>
      <c r="C558" s="39"/>
      <c r="D558" s="36" t="s">
        <v>73</v>
      </c>
      <c r="E558" s="122"/>
      <c r="F558" s="10"/>
      <c r="G558" s="122"/>
      <c r="H558" s="148">
        <v>0</v>
      </c>
      <c r="I558" s="148">
        <v>0</v>
      </c>
    </row>
    <row r="559" spans="1:9" x14ac:dyDescent="0.25">
      <c r="A559" s="37">
        <v>3237</v>
      </c>
      <c r="B559" s="38"/>
      <c r="C559" s="39"/>
      <c r="D559" s="36" t="s">
        <v>74</v>
      </c>
      <c r="E559" s="122"/>
      <c r="F559" s="10"/>
      <c r="G559" s="122"/>
      <c r="H559" s="148">
        <v>0</v>
      </c>
      <c r="I559" s="148">
        <v>0</v>
      </c>
    </row>
    <row r="560" spans="1:9" x14ac:dyDescent="0.25">
      <c r="A560" s="37">
        <v>3238</v>
      </c>
      <c r="B560" s="38"/>
      <c r="C560" s="39"/>
      <c r="D560" s="36" t="s">
        <v>75</v>
      </c>
      <c r="E560" s="122"/>
      <c r="F560" s="10"/>
      <c r="G560" s="122"/>
      <c r="H560" s="148">
        <v>0</v>
      </c>
      <c r="I560" s="148">
        <v>0</v>
      </c>
    </row>
    <row r="561" spans="1:9" x14ac:dyDescent="0.25">
      <c r="A561" s="37">
        <v>3239</v>
      </c>
      <c r="B561" s="38"/>
      <c r="C561" s="39"/>
      <c r="D561" s="36" t="s">
        <v>76</v>
      </c>
      <c r="E561" s="122"/>
      <c r="F561" s="10"/>
      <c r="G561" s="122"/>
      <c r="H561" s="148">
        <v>0</v>
      </c>
      <c r="I561" s="148">
        <v>0</v>
      </c>
    </row>
    <row r="562" spans="1:9" ht="38.25" x14ac:dyDescent="0.25">
      <c r="A562" s="47">
        <v>37</v>
      </c>
      <c r="B562" s="48"/>
      <c r="C562" s="49"/>
      <c r="D562" s="45" t="s">
        <v>46</v>
      </c>
      <c r="E562" s="126">
        <f t="shared" ref="E562:G563" si="260">SUM(E563)</f>
        <v>0</v>
      </c>
      <c r="F562" s="46">
        <f t="shared" si="260"/>
        <v>0</v>
      </c>
      <c r="G562" s="126">
        <f t="shared" si="260"/>
        <v>4.21</v>
      </c>
      <c r="H562" s="146">
        <v>0</v>
      </c>
      <c r="I562" s="146">
        <v>0</v>
      </c>
    </row>
    <row r="563" spans="1:9" ht="25.5" x14ac:dyDescent="0.25">
      <c r="A563" s="40">
        <v>372</v>
      </c>
      <c r="B563" s="41"/>
      <c r="C563" s="42"/>
      <c r="D563" s="43" t="s">
        <v>47</v>
      </c>
      <c r="E563" s="44">
        <f t="shared" si="260"/>
        <v>0</v>
      </c>
      <c r="F563" s="44">
        <f t="shared" si="260"/>
        <v>0</v>
      </c>
      <c r="G563" s="134">
        <f t="shared" si="260"/>
        <v>4.21</v>
      </c>
      <c r="H563" s="147">
        <v>0</v>
      </c>
      <c r="I563" s="147">
        <v>0</v>
      </c>
    </row>
    <row r="564" spans="1:9" ht="25.5" x14ac:dyDescent="0.25">
      <c r="A564" s="37">
        <v>3722</v>
      </c>
      <c r="B564" s="38"/>
      <c r="C564" s="39"/>
      <c r="D564" s="36" t="s">
        <v>88</v>
      </c>
      <c r="E564" s="122"/>
      <c r="F564" s="10"/>
      <c r="G564" s="122">
        <v>4.21</v>
      </c>
      <c r="H564" s="148">
        <v>0</v>
      </c>
      <c r="I564" s="148">
        <v>0</v>
      </c>
    </row>
    <row r="565" spans="1:9" ht="38.25" x14ac:dyDescent="0.25">
      <c r="A565" s="50">
        <v>4</v>
      </c>
      <c r="B565" s="51"/>
      <c r="C565" s="52"/>
      <c r="D565" s="53" t="s">
        <v>36</v>
      </c>
      <c r="E565" s="118">
        <f t="shared" ref="E565:G565" si="261">SUM(E566)</f>
        <v>79.63</v>
      </c>
      <c r="F565" s="54">
        <f t="shared" si="261"/>
        <v>0</v>
      </c>
      <c r="G565" s="118">
        <f t="shared" si="261"/>
        <v>0</v>
      </c>
      <c r="H565" s="139">
        <v>0</v>
      </c>
      <c r="I565" s="139">
        <f>(G565/E565)*100</f>
        <v>0</v>
      </c>
    </row>
    <row r="566" spans="1:9" ht="38.25" x14ac:dyDescent="0.25">
      <c r="A566" s="47">
        <v>42</v>
      </c>
      <c r="B566" s="48"/>
      <c r="C566" s="49"/>
      <c r="D566" s="45" t="s">
        <v>36</v>
      </c>
      <c r="E566" s="126">
        <f t="shared" ref="E566" si="262">SUM(E567,E574)</f>
        <v>79.63</v>
      </c>
      <c r="F566" s="46">
        <f>SUM(F567,F574)</f>
        <v>0</v>
      </c>
      <c r="G566" s="126">
        <f>SUM(G567,G574)</f>
        <v>0</v>
      </c>
      <c r="H566" s="146">
        <v>0</v>
      </c>
      <c r="I566" s="146">
        <f>(G566/E566)*100</f>
        <v>0</v>
      </c>
    </row>
    <row r="567" spans="1:9" x14ac:dyDescent="0.25">
      <c r="A567" s="40">
        <v>422</v>
      </c>
      <c r="B567" s="41"/>
      <c r="C567" s="42"/>
      <c r="D567" s="43" t="s">
        <v>48</v>
      </c>
      <c r="E567" s="134">
        <f>SUM(E568:E573)</f>
        <v>79.63</v>
      </c>
      <c r="F567" s="44">
        <f>SUM(F568:F573)</f>
        <v>0</v>
      </c>
      <c r="G567" s="134">
        <f>SUM(G568:G573)</f>
        <v>0</v>
      </c>
      <c r="H567" s="147">
        <v>0</v>
      </c>
      <c r="I567" s="147">
        <f>(G567/E567)*100</f>
        <v>0</v>
      </c>
    </row>
    <row r="568" spans="1:9" x14ac:dyDescent="0.25">
      <c r="A568" s="37">
        <v>4221</v>
      </c>
      <c r="B568" s="38"/>
      <c r="C568" s="39"/>
      <c r="D568" s="36" t="s">
        <v>89</v>
      </c>
      <c r="E568" s="122">
        <v>79.63</v>
      </c>
      <c r="F568" s="10"/>
      <c r="G568" s="122"/>
      <c r="H568" s="148">
        <v>0</v>
      </c>
      <c r="I568" s="148">
        <f t="shared" ref="I568" si="263">(G568/E568)*100</f>
        <v>0</v>
      </c>
    </row>
    <row r="569" spans="1:9" x14ac:dyDescent="0.25">
      <c r="A569" s="37">
        <v>4222</v>
      </c>
      <c r="B569" s="38"/>
      <c r="C569" s="39"/>
      <c r="D569" s="36" t="s">
        <v>90</v>
      </c>
      <c r="E569" s="122"/>
      <c r="F569" s="10"/>
      <c r="G569" s="122"/>
      <c r="H569" s="148">
        <v>0</v>
      </c>
      <c r="I569" s="148">
        <v>0</v>
      </c>
    </row>
    <row r="570" spans="1:9" x14ac:dyDescent="0.25">
      <c r="A570" s="37">
        <v>4223</v>
      </c>
      <c r="B570" s="38"/>
      <c r="C570" s="39"/>
      <c r="D570" s="36" t="s">
        <v>91</v>
      </c>
      <c r="E570" s="122"/>
      <c r="F570" s="10"/>
      <c r="G570" s="122"/>
      <c r="H570" s="148">
        <v>0</v>
      </c>
      <c r="I570" s="148">
        <v>0</v>
      </c>
    </row>
    <row r="571" spans="1:9" x14ac:dyDescent="0.25">
      <c r="A571" s="37">
        <v>4225</v>
      </c>
      <c r="B571" s="38"/>
      <c r="C571" s="39"/>
      <c r="D571" s="36" t="s">
        <v>92</v>
      </c>
      <c r="E571" s="122"/>
      <c r="F571" s="10"/>
      <c r="G571" s="122"/>
      <c r="H571" s="148">
        <v>0</v>
      </c>
      <c r="I571" s="148">
        <v>0</v>
      </c>
    </row>
    <row r="572" spans="1:9" x14ac:dyDescent="0.25">
      <c r="A572" s="37">
        <v>4226</v>
      </c>
      <c r="B572" s="38"/>
      <c r="C572" s="39"/>
      <c r="D572" s="36" t="s">
        <v>93</v>
      </c>
      <c r="E572" s="122"/>
      <c r="F572" s="10"/>
      <c r="G572" s="122"/>
      <c r="H572" s="148">
        <v>0</v>
      </c>
      <c r="I572" s="148">
        <v>0</v>
      </c>
    </row>
    <row r="573" spans="1:9" ht="25.5" x14ac:dyDescent="0.25">
      <c r="A573" s="37">
        <v>4227</v>
      </c>
      <c r="B573" s="38"/>
      <c r="C573" s="39"/>
      <c r="D573" s="36" t="s">
        <v>94</v>
      </c>
      <c r="E573" s="122"/>
      <c r="F573" s="10"/>
      <c r="G573" s="122"/>
      <c r="H573" s="148">
        <v>0</v>
      </c>
      <c r="I573" s="148">
        <v>0</v>
      </c>
    </row>
    <row r="574" spans="1:9" ht="25.5" x14ac:dyDescent="0.25">
      <c r="A574" s="40">
        <v>424</v>
      </c>
      <c r="B574" s="41"/>
      <c r="C574" s="42"/>
      <c r="D574" s="43" t="s">
        <v>49</v>
      </c>
      <c r="E574" s="134">
        <f t="shared" ref="E574:G574" si="264">SUM(E575)</f>
        <v>0</v>
      </c>
      <c r="F574" s="44">
        <f t="shared" si="264"/>
        <v>0</v>
      </c>
      <c r="G574" s="134">
        <f t="shared" si="264"/>
        <v>0</v>
      </c>
      <c r="H574" s="147">
        <v>0</v>
      </c>
      <c r="I574" s="147">
        <v>0</v>
      </c>
    </row>
    <row r="575" spans="1:9" x14ac:dyDescent="0.25">
      <c r="A575" s="37">
        <v>4241</v>
      </c>
      <c r="B575" s="38"/>
      <c r="C575" s="39"/>
      <c r="D575" s="36" t="s">
        <v>95</v>
      </c>
      <c r="E575" s="122"/>
      <c r="F575" s="10"/>
      <c r="G575" s="122"/>
      <c r="H575" s="148">
        <v>0</v>
      </c>
      <c r="I575" s="148">
        <v>0</v>
      </c>
    </row>
    <row r="576" spans="1:9" ht="25.5" customHeight="1" x14ac:dyDescent="0.25">
      <c r="A576" s="203" t="s">
        <v>134</v>
      </c>
      <c r="B576" s="204"/>
      <c r="C576" s="205"/>
      <c r="D576" s="35" t="s">
        <v>35</v>
      </c>
      <c r="E576" s="122"/>
      <c r="F576" s="10"/>
      <c r="G576" s="122"/>
      <c r="H576" s="10"/>
      <c r="I576" s="10"/>
    </row>
    <row r="577" spans="1:9" x14ac:dyDescent="0.25">
      <c r="A577" s="206">
        <v>3</v>
      </c>
      <c r="B577" s="207"/>
      <c r="C577" s="208"/>
      <c r="D577" s="53" t="s">
        <v>21</v>
      </c>
      <c r="E577" s="118">
        <f>SUM(E578+E589)</f>
        <v>15954.17</v>
      </c>
      <c r="F577" s="54">
        <f t="shared" ref="F577" si="265">SUM(F578+F589)</f>
        <v>37826</v>
      </c>
      <c r="G577" s="118">
        <f t="shared" ref="G577" si="266">SUM(G578+G589)</f>
        <v>6146.89</v>
      </c>
      <c r="H577" s="139">
        <f>(G577/F577)*100</f>
        <v>16.25043620789933</v>
      </c>
      <c r="I577" s="139">
        <f>(G577/E577)*100</f>
        <v>38.528422349768121</v>
      </c>
    </row>
    <row r="578" spans="1:9" x14ac:dyDescent="0.25">
      <c r="A578" s="194">
        <v>31</v>
      </c>
      <c r="B578" s="195"/>
      <c r="C578" s="196"/>
      <c r="D578" s="45" t="s">
        <v>22</v>
      </c>
      <c r="E578" s="126">
        <f t="shared" ref="E578:G578" si="267">SUM(E579+E583+E585)</f>
        <v>119.45</v>
      </c>
      <c r="F578" s="46">
        <f t="shared" ref="F578" si="268">SUM(F579+F583+F585)</f>
        <v>0</v>
      </c>
      <c r="G578" s="126">
        <f t="shared" si="267"/>
        <v>80</v>
      </c>
      <c r="H578" s="146">
        <v>0</v>
      </c>
      <c r="I578" s="146">
        <f>(G578/E578)*100</f>
        <v>66.973629133528661</v>
      </c>
    </row>
    <row r="579" spans="1:9" x14ac:dyDescent="0.25">
      <c r="A579" s="40">
        <v>311</v>
      </c>
      <c r="B579" s="41"/>
      <c r="C579" s="42"/>
      <c r="D579" s="43" t="s">
        <v>38</v>
      </c>
      <c r="E579" s="134">
        <f t="shared" ref="E579:G579" si="269">SUM(E580:E582)</f>
        <v>0</v>
      </c>
      <c r="F579" s="44">
        <f t="shared" ref="F579" si="270">SUM(F580:F582)</f>
        <v>0</v>
      </c>
      <c r="G579" s="134">
        <f t="shared" si="269"/>
        <v>0</v>
      </c>
      <c r="H579" s="147">
        <v>0</v>
      </c>
      <c r="I579" s="147">
        <v>0</v>
      </c>
    </row>
    <row r="580" spans="1:9" x14ac:dyDescent="0.25">
      <c r="A580" s="37">
        <v>3111</v>
      </c>
      <c r="B580" s="38"/>
      <c r="C580" s="39"/>
      <c r="D580" s="36" t="s">
        <v>50</v>
      </c>
      <c r="E580" s="122"/>
      <c r="F580" s="10"/>
      <c r="G580" s="122"/>
      <c r="H580" s="148">
        <v>0</v>
      </c>
      <c r="I580" s="148">
        <v>0</v>
      </c>
    </row>
    <row r="581" spans="1:9" x14ac:dyDescent="0.25">
      <c r="A581" s="37">
        <v>3113</v>
      </c>
      <c r="B581" s="38"/>
      <c r="C581" s="39"/>
      <c r="D581" s="36" t="s">
        <v>51</v>
      </c>
      <c r="E581" s="122"/>
      <c r="F581" s="10"/>
      <c r="G581" s="122"/>
      <c r="H581" s="148">
        <v>0</v>
      </c>
      <c r="I581" s="148">
        <v>0</v>
      </c>
    </row>
    <row r="582" spans="1:9" x14ac:dyDescent="0.25">
      <c r="A582" s="37">
        <v>3114</v>
      </c>
      <c r="B582" s="38"/>
      <c r="C582" s="39"/>
      <c r="D582" s="36" t="s">
        <v>52</v>
      </c>
      <c r="E582" s="122"/>
      <c r="F582" s="10"/>
      <c r="G582" s="122"/>
      <c r="H582" s="148">
        <v>0</v>
      </c>
      <c r="I582" s="148">
        <v>0</v>
      </c>
    </row>
    <row r="583" spans="1:9" x14ac:dyDescent="0.25">
      <c r="A583" s="40">
        <v>312</v>
      </c>
      <c r="B583" s="41"/>
      <c r="C583" s="42"/>
      <c r="D583" s="43" t="s">
        <v>53</v>
      </c>
      <c r="E583" s="134">
        <f t="shared" ref="E583:G583" si="271">SUM(E584)</f>
        <v>119.45</v>
      </c>
      <c r="F583" s="44">
        <f t="shared" si="271"/>
        <v>0</v>
      </c>
      <c r="G583" s="134">
        <f t="shared" si="271"/>
        <v>80</v>
      </c>
      <c r="H583" s="147">
        <v>0</v>
      </c>
      <c r="I583" s="147">
        <f>(G583/E583)*100</f>
        <v>66.973629133528661</v>
      </c>
    </row>
    <row r="584" spans="1:9" x14ac:dyDescent="0.25">
      <c r="A584" s="37">
        <v>3121</v>
      </c>
      <c r="B584" s="38"/>
      <c r="C584" s="39"/>
      <c r="D584" s="36" t="s">
        <v>54</v>
      </c>
      <c r="E584" s="122">
        <v>119.45</v>
      </c>
      <c r="F584" s="10"/>
      <c r="G584" s="122">
        <v>80</v>
      </c>
      <c r="H584" s="148">
        <v>0</v>
      </c>
      <c r="I584" s="148">
        <f t="shared" ref="I584" si="272">(G584/E584)*100</f>
        <v>66.973629133528661</v>
      </c>
    </row>
    <row r="585" spans="1:9" x14ac:dyDescent="0.25">
      <c r="A585" s="40">
        <v>313</v>
      </c>
      <c r="B585" s="41"/>
      <c r="C585" s="42"/>
      <c r="D585" s="43" t="s">
        <v>39</v>
      </c>
      <c r="E585" s="134">
        <f t="shared" ref="E585:G585" si="273">SUM(E586:E588)</f>
        <v>0</v>
      </c>
      <c r="F585" s="44">
        <f t="shared" ref="F585" si="274">SUM(F586:F588)</f>
        <v>0</v>
      </c>
      <c r="G585" s="134">
        <f t="shared" si="273"/>
        <v>0</v>
      </c>
      <c r="H585" s="147">
        <v>0</v>
      </c>
      <c r="I585" s="147">
        <v>0</v>
      </c>
    </row>
    <row r="586" spans="1:9" x14ac:dyDescent="0.25">
      <c r="A586" s="37">
        <v>3131</v>
      </c>
      <c r="B586" s="38"/>
      <c r="C586" s="39"/>
      <c r="D586" s="36" t="s">
        <v>55</v>
      </c>
      <c r="E586" s="122"/>
      <c r="F586" s="10"/>
      <c r="G586" s="122"/>
      <c r="H586" s="148">
        <v>0</v>
      </c>
      <c r="I586" s="148">
        <v>0</v>
      </c>
    </row>
    <row r="587" spans="1:9" ht="25.5" x14ac:dyDescent="0.25">
      <c r="A587" s="37">
        <v>3132</v>
      </c>
      <c r="B587" s="38"/>
      <c r="C587" s="39"/>
      <c r="D587" s="36" t="s">
        <v>56</v>
      </c>
      <c r="E587" s="122"/>
      <c r="F587" s="10"/>
      <c r="G587" s="122"/>
      <c r="H587" s="148">
        <v>0</v>
      </c>
      <c r="I587" s="148">
        <v>0</v>
      </c>
    </row>
    <row r="588" spans="1:9" x14ac:dyDescent="0.25">
      <c r="A588" s="37">
        <v>3133</v>
      </c>
      <c r="B588" s="38"/>
      <c r="C588" s="39"/>
      <c r="D588" s="36" t="s">
        <v>136</v>
      </c>
      <c r="E588" s="122"/>
      <c r="F588" s="10"/>
      <c r="G588" s="122"/>
      <c r="H588" s="148">
        <v>0</v>
      </c>
      <c r="I588" s="148">
        <v>0</v>
      </c>
    </row>
    <row r="589" spans="1:9" x14ac:dyDescent="0.25">
      <c r="A589" s="194">
        <v>32</v>
      </c>
      <c r="B589" s="195"/>
      <c r="C589" s="196"/>
      <c r="D589" s="45" t="s">
        <v>27</v>
      </c>
      <c r="E589" s="126">
        <f>SUM(E590+E598+E608)</f>
        <v>15834.72</v>
      </c>
      <c r="F589" s="46">
        <f t="shared" ref="F589" si="275">SUM(F590+F598+F608)</f>
        <v>37826</v>
      </c>
      <c r="G589" s="126">
        <f t="shared" ref="G589" si="276">SUM(G590+G598+G608)</f>
        <v>6066.89</v>
      </c>
      <c r="H589" s="146">
        <f>(G589/F589)*100</f>
        <v>16.038941468830963</v>
      </c>
      <c r="I589" s="146">
        <f>(G589/E589)*100</f>
        <v>38.313844513827846</v>
      </c>
    </row>
    <row r="590" spans="1:9" x14ac:dyDescent="0.25">
      <c r="A590" s="40">
        <v>322</v>
      </c>
      <c r="B590" s="41"/>
      <c r="C590" s="42"/>
      <c r="D590" s="43" t="s">
        <v>41</v>
      </c>
      <c r="E590" s="134">
        <f t="shared" ref="E590:G590" si="277">SUM(E591:E597)</f>
        <v>12993.789999999999</v>
      </c>
      <c r="F590" s="44">
        <f t="shared" ref="F590" si="278">SUM(F591:F597)</f>
        <v>28137</v>
      </c>
      <c r="G590" s="134">
        <f t="shared" si="277"/>
        <v>905.14</v>
      </c>
      <c r="H590" s="147">
        <f>(G590/F590)*100</f>
        <v>3.2169030102711731</v>
      </c>
      <c r="I590" s="147">
        <f>(G590/E590)*100</f>
        <v>6.9659429619841475</v>
      </c>
    </row>
    <row r="591" spans="1:9" ht="25.5" x14ac:dyDescent="0.25">
      <c r="A591" s="37">
        <v>3221</v>
      </c>
      <c r="B591" s="38"/>
      <c r="C591" s="39"/>
      <c r="D591" s="36" t="s">
        <v>61</v>
      </c>
      <c r="E591" s="122"/>
      <c r="F591" s="10"/>
      <c r="G591" s="122">
        <v>212.7</v>
      </c>
      <c r="H591" s="148">
        <v>0</v>
      </c>
      <c r="I591" s="148">
        <v>0</v>
      </c>
    </row>
    <row r="592" spans="1:9" x14ac:dyDescent="0.25">
      <c r="A592" s="37">
        <v>3222</v>
      </c>
      <c r="B592" s="38"/>
      <c r="C592" s="39"/>
      <c r="D592" s="36" t="s">
        <v>62</v>
      </c>
      <c r="E592" s="122">
        <v>12978.74</v>
      </c>
      <c r="F592" s="10">
        <v>28137</v>
      </c>
      <c r="G592" s="122">
        <v>495.81</v>
      </c>
      <c r="H592" s="148">
        <f t="shared" ref="H592" si="279">(G592/F592)*100</f>
        <v>1.7621281586523083</v>
      </c>
      <c r="I592" s="148">
        <f t="shared" ref="I592:I595" si="280">(G592/E592)*100</f>
        <v>3.8201705250278537</v>
      </c>
    </row>
    <row r="593" spans="1:9" x14ac:dyDescent="0.25">
      <c r="A593" s="37">
        <v>3223</v>
      </c>
      <c r="B593" s="38"/>
      <c r="C593" s="39"/>
      <c r="D593" s="36" t="s">
        <v>63</v>
      </c>
      <c r="E593" s="122"/>
      <c r="F593" s="10"/>
      <c r="G593" s="122"/>
      <c r="H593" s="148">
        <v>0</v>
      </c>
      <c r="I593" s="148">
        <v>0</v>
      </c>
    </row>
    <row r="594" spans="1:9" ht="25.5" x14ac:dyDescent="0.25">
      <c r="A594" s="37">
        <v>3224</v>
      </c>
      <c r="B594" s="38"/>
      <c r="C594" s="39"/>
      <c r="D594" s="36" t="s">
        <v>64</v>
      </c>
      <c r="E594" s="122"/>
      <c r="F594" s="10"/>
      <c r="G594" s="122"/>
      <c r="H594" s="148">
        <v>0</v>
      </c>
      <c r="I594" s="148">
        <v>0</v>
      </c>
    </row>
    <row r="595" spans="1:9" x14ac:dyDescent="0.25">
      <c r="A595" s="37">
        <v>3225</v>
      </c>
      <c r="B595" s="38"/>
      <c r="C595" s="39"/>
      <c r="D595" s="36" t="s">
        <v>65</v>
      </c>
      <c r="E595" s="122">
        <v>15.05</v>
      </c>
      <c r="F595" s="10"/>
      <c r="G595" s="122">
        <v>196.63</v>
      </c>
      <c r="H595" s="148">
        <v>0</v>
      </c>
      <c r="I595" s="148">
        <f t="shared" si="280"/>
        <v>1306.5116279069766</v>
      </c>
    </row>
    <row r="596" spans="1:9" ht="25.5" x14ac:dyDescent="0.25">
      <c r="A596" s="37">
        <v>3226</v>
      </c>
      <c r="B596" s="38"/>
      <c r="C596" s="39"/>
      <c r="D596" s="36" t="s">
        <v>66</v>
      </c>
      <c r="E596" s="122"/>
      <c r="F596" s="10"/>
      <c r="G596" s="122"/>
      <c r="H596" s="148">
        <v>0</v>
      </c>
      <c r="I596" s="148">
        <v>0</v>
      </c>
    </row>
    <row r="597" spans="1:9" ht="25.5" x14ac:dyDescent="0.25">
      <c r="A597" s="37">
        <v>3227</v>
      </c>
      <c r="B597" s="38"/>
      <c r="C597" s="39"/>
      <c r="D597" s="36" t="s">
        <v>67</v>
      </c>
      <c r="E597" s="122"/>
      <c r="F597" s="10"/>
      <c r="G597" s="122"/>
      <c r="H597" s="148">
        <v>0</v>
      </c>
      <c r="I597" s="148">
        <v>0</v>
      </c>
    </row>
    <row r="598" spans="1:9" x14ac:dyDescent="0.25">
      <c r="A598" s="40">
        <v>323</v>
      </c>
      <c r="B598" s="41"/>
      <c r="C598" s="42"/>
      <c r="D598" s="43" t="s">
        <v>42</v>
      </c>
      <c r="E598" s="134">
        <f t="shared" ref="E598:G598" si="281">SUM(E599:E607)</f>
        <v>2840.93</v>
      </c>
      <c r="F598" s="44">
        <f t="shared" ref="F598" si="282">SUM(F599:F607)</f>
        <v>9689</v>
      </c>
      <c r="G598" s="134">
        <f t="shared" si="281"/>
        <v>5161.75</v>
      </c>
      <c r="H598" s="147">
        <f>(G598/F598)*100</f>
        <v>53.2743317163794</v>
      </c>
      <c r="I598" s="147">
        <f>(G598/E598)*100</f>
        <v>181.69226274494622</v>
      </c>
    </row>
    <row r="599" spans="1:9" x14ac:dyDescent="0.25">
      <c r="A599" s="37">
        <v>3231</v>
      </c>
      <c r="B599" s="38"/>
      <c r="C599" s="39"/>
      <c r="D599" s="36" t="s">
        <v>68</v>
      </c>
      <c r="E599" s="122"/>
      <c r="F599" s="10"/>
      <c r="G599" s="122"/>
      <c r="H599" s="148">
        <v>0</v>
      </c>
      <c r="I599" s="148">
        <v>0</v>
      </c>
    </row>
    <row r="600" spans="1:9" ht="25.5" x14ac:dyDescent="0.25">
      <c r="A600" s="37">
        <v>3232</v>
      </c>
      <c r="B600" s="38"/>
      <c r="C600" s="39"/>
      <c r="D600" s="36" t="s">
        <v>69</v>
      </c>
      <c r="E600" s="122"/>
      <c r="F600" s="10"/>
      <c r="G600" s="122"/>
      <c r="H600" s="148">
        <v>0</v>
      </c>
      <c r="I600" s="148">
        <v>0</v>
      </c>
    </row>
    <row r="601" spans="1:9" x14ac:dyDescent="0.25">
      <c r="A601" s="37">
        <v>3233</v>
      </c>
      <c r="B601" s="38"/>
      <c r="C601" s="39"/>
      <c r="D601" s="36" t="s">
        <v>70</v>
      </c>
      <c r="E601" s="122"/>
      <c r="F601" s="10"/>
      <c r="G601" s="122"/>
      <c r="H601" s="148">
        <v>0</v>
      </c>
      <c r="I601" s="148">
        <v>0</v>
      </c>
    </row>
    <row r="602" spans="1:9" x14ac:dyDescent="0.25">
      <c r="A602" s="37">
        <v>3234</v>
      </c>
      <c r="B602" s="38"/>
      <c r="C602" s="39"/>
      <c r="D602" s="36" t="s">
        <v>71</v>
      </c>
      <c r="E602" s="122"/>
      <c r="F602" s="10"/>
      <c r="G602" s="122"/>
      <c r="H602" s="148">
        <v>0</v>
      </c>
      <c r="I602" s="148">
        <v>0</v>
      </c>
    </row>
    <row r="603" spans="1:9" x14ac:dyDescent="0.25">
      <c r="A603" s="37">
        <v>3235</v>
      </c>
      <c r="B603" s="38"/>
      <c r="C603" s="39"/>
      <c r="D603" s="36" t="s">
        <v>72</v>
      </c>
      <c r="E603" s="122"/>
      <c r="F603" s="10"/>
      <c r="G603" s="122"/>
      <c r="H603" s="148">
        <v>0</v>
      </c>
      <c r="I603" s="148">
        <v>0</v>
      </c>
    </row>
    <row r="604" spans="1:9" x14ac:dyDescent="0.25">
      <c r="A604" s="37">
        <v>3236</v>
      </c>
      <c r="B604" s="38"/>
      <c r="C604" s="39"/>
      <c r="D604" s="36" t="s">
        <v>73</v>
      </c>
      <c r="E604" s="122"/>
      <c r="F604" s="10">
        <v>1062</v>
      </c>
      <c r="G604" s="122">
        <v>615.75</v>
      </c>
      <c r="H604" s="148">
        <f t="shared" ref="H604:H607" si="283">(G604/F604)*100</f>
        <v>57.98022598870056</v>
      </c>
      <c r="I604" s="148">
        <v>0</v>
      </c>
    </row>
    <row r="605" spans="1:9" x14ac:dyDescent="0.25">
      <c r="A605" s="37">
        <v>3237</v>
      </c>
      <c r="B605" s="38"/>
      <c r="C605" s="39"/>
      <c r="D605" s="36" t="s">
        <v>74</v>
      </c>
      <c r="E605" s="122"/>
      <c r="F605" s="10"/>
      <c r="G605" s="122"/>
      <c r="H605" s="148">
        <v>0</v>
      </c>
      <c r="I605" s="148">
        <v>0</v>
      </c>
    </row>
    <row r="606" spans="1:9" x14ac:dyDescent="0.25">
      <c r="A606" s="37">
        <v>3238</v>
      </c>
      <c r="B606" s="38"/>
      <c r="C606" s="39"/>
      <c r="D606" s="36" t="s">
        <v>75</v>
      </c>
      <c r="E606" s="122"/>
      <c r="F606" s="10"/>
      <c r="G606" s="122"/>
      <c r="H606" s="148">
        <v>0</v>
      </c>
      <c r="I606" s="148">
        <v>0</v>
      </c>
    </row>
    <row r="607" spans="1:9" x14ac:dyDescent="0.25">
      <c r="A607" s="37">
        <v>3239</v>
      </c>
      <c r="B607" s="38"/>
      <c r="C607" s="39"/>
      <c r="D607" s="36" t="s">
        <v>76</v>
      </c>
      <c r="E607" s="122">
        <v>2840.93</v>
      </c>
      <c r="F607" s="10">
        <v>8627</v>
      </c>
      <c r="G607" s="122">
        <v>4546</v>
      </c>
      <c r="H607" s="148">
        <f t="shared" si="283"/>
        <v>52.695027240060277</v>
      </c>
      <c r="I607" s="148">
        <f t="shared" ref="I607" si="284">(G607/E607)*100</f>
        <v>160.01802226735612</v>
      </c>
    </row>
    <row r="608" spans="1:9" ht="25.5" x14ac:dyDescent="0.25">
      <c r="A608" s="40">
        <v>329</v>
      </c>
      <c r="B608" s="41"/>
      <c r="C608" s="42"/>
      <c r="D608" s="43" t="s">
        <v>78</v>
      </c>
      <c r="E608" s="134">
        <f t="shared" ref="E608:G608" si="285">SUM(E609:E615)</f>
        <v>0</v>
      </c>
      <c r="F608" s="44">
        <f t="shared" ref="F608" si="286">SUM(F609:F615)</f>
        <v>0</v>
      </c>
      <c r="G608" s="134">
        <f t="shared" si="285"/>
        <v>0</v>
      </c>
      <c r="H608" s="147">
        <v>0</v>
      </c>
      <c r="I608" s="147">
        <v>0</v>
      </c>
    </row>
    <row r="609" spans="1:9" ht="38.25" x14ac:dyDescent="0.25">
      <c r="A609" s="37">
        <v>3291</v>
      </c>
      <c r="B609" s="38"/>
      <c r="C609" s="39"/>
      <c r="D609" s="36" t="s">
        <v>79</v>
      </c>
      <c r="E609" s="122"/>
      <c r="F609" s="10"/>
      <c r="G609" s="122"/>
      <c r="H609" s="148">
        <v>0</v>
      </c>
      <c r="I609" s="148">
        <v>0</v>
      </c>
    </row>
    <row r="610" spans="1:9" x14ac:dyDescent="0.25">
      <c r="A610" s="37">
        <v>3292</v>
      </c>
      <c r="B610" s="38"/>
      <c r="C610" s="39"/>
      <c r="D610" s="36" t="s">
        <v>80</v>
      </c>
      <c r="E610" s="122"/>
      <c r="F610" s="10"/>
      <c r="G610" s="122"/>
      <c r="H610" s="148">
        <v>0</v>
      </c>
      <c r="I610" s="148">
        <v>0</v>
      </c>
    </row>
    <row r="611" spans="1:9" x14ac:dyDescent="0.25">
      <c r="A611" s="37">
        <v>3293</v>
      </c>
      <c r="B611" s="38"/>
      <c r="C611" s="39"/>
      <c r="D611" s="36" t="s">
        <v>81</v>
      </c>
      <c r="E611" s="122"/>
      <c r="F611" s="10"/>
      <c r="G611" s="122"/>
      <c r="H611" s="148">
        <v>0</v>
      </c>
      <c r="I611" s="148">
        <v>0</v>
      </c>
    </row>
    <row r="612" spans="1:9" x14ac:dyDescent="0.25">
      <c r="A612" s="37">
        <v>3294</v>
      </c>
      <c r="B612" s="38"/>
      <c r="C612" s="39"/>
      <c r="D612" s="36" t="s">
        <v>82</v>
      </c>
      <c r="E612" s="122"/>
      <c r="F612" s="10"/>
      <c r="G612" s="122"/>
      <c r="H612" s="148">
        <v>0</v>
      </c>
      <c r="I612" s="148">
        <v>0</v>
      </c>
    </row>
    <row r="613" spans="1:9" x14ac:dyDescent="0.25">
      <c r="A613" s="37">
        <v>3295</v>
      </c>
      <c r="B613" s="38"/>
      <c r="C613" s="39"/>
      <c r="D613" s="36" t="s">
        <v>83</v>
      </c>
      <c r="E613" s="122"/>
      <c r="F613" s="10"/>
      <c r="G613" s="122"/>
      <c r="H613" s="148">
        <v>0</v>
      </c>
      <c r="I613" s="148">
        <v>0</v>
      </c>
    </row>
    <row r="614" spans="1:9" x14ac:dyDescent="0.25">
      <c r="A614" s="37">
        <v>3296</v>
      </c>
      <c r="B614" s="38"/>
      <c r="C614" s="39"/>
      <c r="D614" s="36" t="s">
        <v>84</v>
      </c>
      <c r="E614" s="122"/>
      <c r="F614" s="10"/>
      <c r="G614" s="122"/>
      <c r="H614" s="148">
        <v>0</v>
      </c>
      <c r="I614" s="148">
        <v>0</v>
      </c>
    </row>
    <row r="615" spans="1:9" ht="25.5" x14ac:dyDescent="0.25">
      <c r="A615" s="37">
        <v>3299</v>
      </c>
      <c r="B615" s="38"/>
      <c r="C615" s="39"/>
      <c r="D615" s="36" t="s">
        <v>43</v>
      </c>
      <c r="E615" s="122"/>
      <c r="F615" s="10"/>
      <c r="G615" s="122"/>
      <c r="H615" s="148">
        <v>0</v>
      </c>
      <c r="I615" s="148">
        <v>0</v>
      </c>
    </row>
    <row r="616" spans="1:9" x14ac:dyDescent="0.25">
      <c r="A616" s="37"/>
      <c r="B616" s="38"/>
      <c r="C616" s="39"/>
      <c r="D616" s="36"/>
      <c r="E616" s="122"/>
      <c r="F616" s="10"/>
      <c r="G616" s="122"/>
      <c r="H616" s="10"/>
      <c r="I616" s="10"/>
    </row>
    <row r="617" spans="1:9" x14ac:dyDescent="0.25">
      <c r="A617" s="37"/>
      <c r="B617" s="38"/>
      <c r="C617" s="39"/>
      <c r="D617" s="55" t="s">
        <v>96</v>
      </c>
      <c r="E617" s="135">
        <f>SUM(E409+E457+E469+E525+E537+E565+E577)</f>
        <v>355807.06999999995</v>
      </c>
      <c r="F617" s="56">
        <f>SUM(F409+F457+F469+F525+F537+F577)</f>
        <v>802681</v>
      </c>
      <c r="G617" s="135">
        <f>SUM(G409+G457+G469+G525+G537+G577)</f>
        <v>446099.05000000005</v>
      </c>
      <c r="H617" s="149">
        <f>(G617/F617)*100</f>
        <v>55.576131738511322</v>
      </c>
      <c r="I617" s="149">
        <f>(G617/E617)*100</f>
        <v>125.37666831634348</v>
      </c>
    </row>
    <row r="618" spans="1:9" x14ac:dyDescent="0.25">
      <c r="A618" s="197"/>
      <c r="B618" s="198"/>
      <c r="C618" s="199"/>
      <c r="D618" s="57"/>
      <c r="E618" s="133"/>
      <c r="F618" s="57"/>
      <c r="G618" s="133"/>
      <c r="H618" s="57"/>
      <c r="I618" s="57"/>
    </row>
    <row r="619" spans="1:9" x14ac:dyDescent="0.25">
      <c r="A619" s="200"/>
      <c r="B619" s="201"/>
      <c r="C619" s="202"/>
      <c r="D619" s="110" t="s">
        <v>162</v>
      </c>
      <c r="E619" s="136">
        <f>SUM(E64+E106+E148+E165+E182+E200+E252+E341+E403+E617)</f>
        <v>470367.87999999995</v>
      </c>
      <c r="F619" s="111">
        <f>SUM(F64+F106+F148+F165+F182+F200+F252+F341+F403+F617)</f>
        <v>993311</v>
      </c>
      <c r="G619" s="136">
        <f>SUM(G64+G106+G148+G165+G182+G200+G252+G341+G403+G617)</f>
        <v>569668.96000000008</v>
      </c>
      <c r="H619" s="150">
        <f>(G619/F619)*100</f>
        <v>57.350513585372568</v>
      </c>
      <c r="I619" s="149">
        <f>(G619/E619)*100</f>
        <v>121.11136500221915</v>
      </c>
    </row>
  </sheetData>
  <mergeCells count="91">
    <mergeCell ref="A130:C130"/>
    <mergeCell ref="A131:C131"/>
    <mergeCell ref="A141:C141"/>
    <mergeCell ref="A108:C108"/>
    <mergeCell ref="A123:C123"/>
    <mergeCell ref="A109:C109"/>
    <mergeCell ref="A110:C110"/>
    <mergeCell ref="A111:C111"/>
    <mergeCell ref="A112:C112"/>
    <mergeCell ref="A113:C113"/>
    <mergeCell ref="A70:C70"/>
    <mergeCell ref="A71:C71"/>
    <mergeCell ref="A172:C172"/>
    <mergeCell ref="A155:C155"/>
    <mergeCell ref="A151:C151"/>
    <mergeCell ref="A152:C152"/>
    <mergeCell ref="A153:C153"/>
    <mergeCell ref="A154:C154"/>
    <mergeCell ref="A169:C169"/>
    <mergeCell ref="A170:C170"/>
    <mergeCell ref="A81:C81"/>
    <mergeCell ref="A87:C87"/>
    <mergeCell ref="A88:C88"/>
    <mergeCell ref="A89:C89"/>
    <mergeCell ref="A99:C99"/>
    <mergeCell ref="A129:C129"/>
    <mergeCell ref="A66:C66"/>
    <mergeCell ref="A10:C10"/>
    <mergeCell ref="A67:C67"/>
    <mergeCell ref="A68:C68"/>
    <mergeCell ref="A69:C69"/>
    <mergeCell ref="A150:C150"/>
    <mergeCell ref="A184:C184"/>
    <mergeCell ref="A185:C185"/>
    <mergeCell ref="A186:C186"/>
    <mergeCell ref="A202:C202"/>
    <mergeCell ref="A171:C171"/>
    <mergeCell ref="A167:C167"/>
    <mergeCell ref="A168:C168"/>
    <mergeCell ref="A187:C187"/>
    <mergeCell ref="A188:C188"/>
    <mergeCell ref="A189:C189"/>
    <mergeCell ref="A1:I1"/>
    <mergeCell ref="A3:I3"/>
    <mergeCell ref="A5:C5"/>
    <mergeCell ref="A8:C8"/>
    <mergeCell ref="A9:C9"/>
    <mergeCell ref="A6:C6"/>
    <mergeCell ref="A7:C7"/>
    <mergeCell ref="A258:C258"/>
    <mergeCell ref="A259:C259"/>
    <mergeCell ref="A269:C269"/>
    <mergeCell ref="A254:C254"/>
    <mergeCell ref="A255:C255"/>
    <mergeCell ref="A256:C256"/>
    <mergeCell ref="A204:C204"/>
    <mergeCell ref="A257:C257"/>
    <mergeCell ref="A205:C205"/>
    <mergeCell ref="A206:C206"/>
    <mergeCell ref="A207:C207"/>
    <mergeCell ref="A217:C217"/>
    <mergeCell ref="A203:C203"/>
    <mergeCell ref="A314:C314"/>
    <mergeCell ref="A315:C315"/>
    <mergeCell ref="A316:C316"/>
    <mergeCell ref="A420:C420"/>
    <mergeCell ref="A405:C405"/>
    <mergeCell ref="A406:C406"/>
    <mergeCell ref="A407:C407"/>
    <mergeCell ref="A408:C408"/>
    <mergeCell ref="A409:C409"/>
    <mergeCell ref="A410:C410"/>
    <mergeCell ref="A343:C343"/>
    <mergeCell ref="A344:C344"/>
    <mergeCell ref="A345:C345"/>
    <mergeCell ref="A346:C346"/>
    <mergeCell ref="A347:C347"/>
    <mergeCell ref="A326:C326"/>
    <mergeCell ref="A618:C619"/>
    <mergeCell ref="A578:C578"/>
    <mergeCell ref="A589:C589"/>
    <mergeCell ref="A536:C536"/>
    <mergeCell ref="A537:C537"/>
    <mergeCell ref="A538:C538"/>
    <mergeCell ref="A576:C576"/>
    <mergeCell ref="A577:C577"/>
    <mergeCell ref="A348:C348"/>
    <mergeCell ref="A468:C468"/>
    <mergeCell ref="A469:C469"/>
    <mergeCell ref="A470:C470"/>
    <mergeCell ref="A481:C481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activeCell="E23" sqref="E23"/>
    </sheetView>
  </sheetViews>
  <sheetFormatPr defaultRowHeight="15" x14ac:dyDescent="0.25"/>
  <cols>
    <col min="1" max="1" width="37.7109375" style="137" customWidth="1"/>
    <col min="2" max="3" width="25.28515625" style="137" customWidth="1"/>
    <col min="4" max="4" width="25.28515625" style="162" customWidth="1"/>
    <col min="5" max="6" width="25.28515625" style="137" customWidth="1"/>
    <col min="7" max="16384" width="9.140625" style="137"/>
  </cols>
  <sheetData>
    <row r="1" spans="1:6" ht="33" customHeight="1" x14ac:dyDescent="0.25">
      <c r="A1" s="171" t="s">
        <v>205</v>
      </c>
      <c r="B1" s="171"/>
      <c r="C1" s="171"/>
      <c r="D1" s="171"/>
      <c r="E1" s="171"/>
      <c r="F1" s="171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171" t="s">
        <v>24</v>
      </c>
      <c r="B3" s="171"/>
      <c r="C3" s="171"/>
      <c r="D3" s="171"/>
      <c r="E3" s="182"/>
      <c r="F3" s="182"/>
    </row>
    <row r="4" spans="1:6" ht="18" x14ac:dyDescent="0.25">
      <c r="A4" s="5"/>
      <c r="B4" s="5"/>
      <c r="C4" s="5"/>
      <c r="D4" s="5"/>
      <c r="E4" s="6"/>
      <c r="F4" s="6"/>
    </row>
    <row r="5" spans="1:6" ht="15.75" x14ac:dyDescent="0.25">
      <c r="A5" s="171" t="s">
        <v>13</v>
      </c>
      <c r="B5" s="172"/>
      <c r="C5" s="172"/>
      <c r="D5" s="172"/>
      <c r="E5" s="172"/>
      <c r="F5" s="172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171" t="s">
        <v>184</v>
      </c>
      <c r="B7" s="191"/>
      <c r="C7" s="191"/>
      <c r="D7" s="191"/>
      <c r="E7" s="191"/>
      <c r="F7" s="191"/>
    </row>
    <row r="8" spans="1:6" ht="18" x14ac:dyDescent="0.25">
      <c r="A8" s="5"/>
      <c r="B8" s="5"/>
      <c r="C8" s="5"/>
      <c r="D8" s="5"/>
      <c r="E8" s="6"/>
      <c r="F8" s="6"/>
    </row>
    <row r="9" spans="1:6" ht="38.25" x14ac:dyDescent="0.25">
      <c r="A9" s="21" t="s">
        <v>185</v>
      </c>
      <c r="B9" s="163" t="s">
        <v>167</v>
      </c>
      <c r="C9" s="21" t="s">
        <v>188</v>
      </c>
      <c r="D9" s="163" t="s">
        <v>166</v>
      </c>
      <c r="E9" s="138" t="s">
        <v>181</v>
      </c>
      <c r="F9" s="138" t="s">
        <v>182</v>
      </c>
    </row>
    <row r="10" spans="1:6" x14ac:dyDescent="0.25">
      <c r="A10" s="155" t="s">
        <v>191</v>
      </c>
      <c r="B10" s="217">
        <f>B11</f>
        <v>470367.88</v>
      </c>
      <c r="C10" s="156">
        <f t="shared" ref="C10:F10" si="0">C11</f>
        <v>993310.77</v>
      </c>
      <c r="D10" s="217">
        <f>D11</f>
        <v>569668.96</v>
      </c>
      <c r="E10" s="219">
        <f t="shared" si="0"/>
        <v>196.49117852704399</v>
      </c>
      <c r="F10" s="219">
        <f t="shared" si="0"/>
        <v>290.48713666884487</v>
      </c>
    </row>
    <row r="11" spans="1:6" x14ac:dyDescent="0.25">
      <c r="A11" s="12" t="s">
        <v>192</v>
      </c>
      <c r="B11" s="122">
        <f>SUM(B12,B13,B14)</f>
        <v>470367.88</v>
      </c>
      <c r="C11" s="10">
        <f t="shared" ref="C11:F11" si="1">SUM(C12,C13,C14)</f>
        <v>993310.77</v>
      </c>
      <c r="D11" s="122">
        <f>SUM(D12,D13,D14)</f>
        <v>569668.96</v>
      </c>
      <c r="E11" s="148">
        <f t="shared" si="1"/>
        <v>196.49117852704399</v>
      </c>
      <c r="F11" s="148">
        <f t="shared" si="1"/>
        <v>290.48713666884487</v>
      </c>
    </row>
    <row r="12" spans="1:6" x14ac:dyDescent="0.25">
      <c r="A12" s="157" t="s">
        <v>193</v>
      </c>
      <c r="B12" s="122">
        <v>457163.43</v>
      </c>
      <c r="C12" s="11">
        <v>976070.08</v>
      </c>
      <c r="D12" s="122">
        <v>558163.03</v>
      </c>
      <c r="E12" s="218">
        <f t="shared" ref="E12:E13" si="2">(D12/C12)*100</f>
        <v>57.184728989951218</v>
      </c>
      <c r="F12" s="218">
        <f t="shared" ref="F12:F13" si="3">(D12/B12)*100</f>
        <v>122.09266826088867</v>
      </c>
    </row>
    <row r="13" spans="1:6" x14ac:dyDescent="0.25">
      <c r="A13" s="158" t="s">
        <v>194</v>
      </c>
      <c r="B13" s="122">
        <v>12049.76</v>
      </c>
      <c r="C13" s="11">
        <v>15966.55</v>
      </c>
      <c r="D13" s="122">
        <v>10574.85</v>
      </c>
      <c r="E13" s="218">
        <f t="shared" si="2"/>
        <v>66.231277264030126</v>
      </c>
      <c r="F13" s="218">
        <f t="shared" si="3"/>
        <v>87.759839200116858</v>
      </c>
    </row>
    <row r="14" spans="1:6" ht="25.5" x14ac:dyDescent="0.25">
      <c r="A14" s="158" t="s">
        <v>195</v>
      </c>
      <c r="B14" s="122">
        <v>1154.69</v>
      </c>
      <c r="C14" s="11">
        <v>1274.1400000000001</v>
      </c>
      <c r="D14" s="122">
        <v>931.08</v>
      </c>
      <c r="E14" s="218">
        <f>(D14/C14)*100</f>
        <v>73.07517227306262</v>
      </c>
      <c r="F14" s="218">
        <f>(D14/B14)*100</f>
        <v>80.634629207839339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8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E19" sqref="E19"/>
    </sheetView>
  </sheetViews>
  <sheetFormatPr defaultRowHeight="15" x14ac:dyDescent="0.25"/>
  <cols>
    <col min="1" max="1" width="7.42578125" style="153" bestFit="1" customWidth="1"/>
    <col min="2" max="2" width="8.42578125" style="153" bestFit="1" customWidth="1"/>
    <col min="3" max="3" width="5.42578125" style="153" bestFit="1" customWidth="1"/>
    <col min="4" max="9" width="25.28515625" style="153" customWidth="1"/>
    <col min="10" max="16384" width="9.140625" style="153"/>
  </cols>
  <sheetData>
    <row r="1" spans="1:9" ht="15.75" x14ac:dyDescent="0.25">
      <c r="A1" s="171" t="s">
        <v>183</v>
      </c>
      <c r="B1" s="171"/>
      <c r="C1" s="171"/>
      <c r="D1" s="171"/>
      <c r="E1" s="171"/>
      <c r="F1" s="171"/>
      <c r="G1" s="171"/>
      <c r="H1" s="171"/>
      <c r="I1" s="171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171" t="s">
        <v>24</v>
      </c>
      <c r="B3" s="171"/>
      <c r="C3" s="171"/>
      <c r="D3" s="171"/>
      <c r="E3" s="171"/>
      <c r="F3" s="171"/>
      <c r="G3" s="171"/>
      <c r="H3" s="182"/>
      <c r="I3" s="182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5.75" x14ac:dyDescent="0.25">
      <c r="A5" s="171" t="s">
        <v>196</v>
      </c>
      <c r="B5" s="172"/>
      <c r="C5" s="172"/>
      <c r="D5" s="172"/>
      <c r="E5" s="172"/>
      <c r="F5" s="172"/>
      <c r="G5" s="172"/>
      <c r="H5" s="172"/>
      <c r="I5" s="172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1" t="s">
        <v>14</v>
      </c>
      <c r="B7" s="154" t="s">
        <v>15</v>
      </c>
      <c r="C7" s="154" t="s">
        <v>16</v>
      </c>
      <c r="D7" s="154" t="s">
        <v>197</v>
      </c>
      <c r="E7" s="154" t="s">
        <v>186</v>
      </c>
      <c r="F7" s="21" t="s">
        <v>187</v>
      </c>
      <c r="G7" s="21" t="s">
        <v>188</v>
      </c>
      <c r="H7" s="21" t="s">
        <v>189</v>
      </c>
      <c r="I7" s="21" t="s">
        <v>190</v>
      </c>
    </row>
    <row r="8" spans="1:9" ht="25.5" x14ac:dyDescent="0.25">
      <c r="A8" s="12">
        <v>8</v>
      </c>
      <c r="B8" s="12"/>
      <c r="C8" s="12"/>
      <c r="D8" s="12" t="s">
        <v>198</v>
      </c>
      <c r="E8" s="10"/>
      <c r="F8" s="11"/>
      <c r="G8" s="11"/>
      <c r="H8" s="11"/>
      <c r="I8" s="11"/>
    </row>
    <row r="9" spans="1:9" x14ac:dyDescent="0.25">
      <c r="A9" s="12"/>
      <c r="B9" s="16">
        <v>84</v>
      </c>
      <c r="C9" s="16"/>
      <c r="D9" s="16" t="s">
        <v>199</v>
      </c>
      <c r="E9" s="10"/>
      <c r="F9" s="11"/>
      <c r="G9" s="11"/>
      <c r="H9" s="11"/>
      <c r="I9" s="11"/>
    </row>
    <row r="10" spans="1:9" ht="25.5" x14ac:dyDescent="0.25">
      <c r="A10" s="13"/>
      <c r="B10" s="13"/>
      <c r="C10" s="14">
        <v>81</v>
      </c>
      <c r="D10" s="157" t="s">
        <v>200</v>
      </c>
      <c r="E10" s="10"/>
      <c r="F10" s="11"/>
      <c r="G10" s="11"/>
      <c r="H10" s="11"/>
      <c r="I10" s="11"/>
    </row>
    <row r="11" spans="1:9" ht="25.5" x14ac:dyDescent="0.25">
      <c r="A11" s="15">
        <v>5</v>
      </c>
      <c r="B11" s="15"/>
      <c r="C11" s="15"/>
      <c r="D11" s="160" t="s">
        <v>201</v>
      </c>
      <c r="E11" s="10"/>
      <c r="F11" s="11"/>
      <c r="G11" s="11"/>
      <c r="H11" s="11"/>
      <c r="I11" s="11"/>
    </row>
    <row r="12" spans="1:9" ht="25.5" x14ac:dyDescent="0.25">
      <c r="A12" s="16"/>
      <c r="B12" s="16">
        <v>54</v>
      </c>
      <c r="C12" s="16"/>
      <c r="D12" s="161" t="s">
        <v>202</v>
      </c>
      <c r="E12" s="10"/>
      <c r="F12" s="11"/>
      <c r="G12" s="11"/>
      <c r="H12" s="11"/>
      <c r="I12" s="159"/>
    </row>
    <row r="13" spans="1:9" x14ac:dyDescent="0.25">
      <c r="A13" s="16"/>
      <c r="B13" s="16"/>
      <c r="C13" s="14">
        <v>11</v>
      </c>
      <c r="D13" s="14" t="s">
        <v>18</v>
      </c>
      <c r="E13" s="10"/>
      <c r="F13" s="11"/>
      <c r="G13" s="11"/>
      <c r="H13" s="11"/>
      <c r="I13" s="159"/>
    </row>
    <row r="14" spans="1:9" x14ac:dyDescent="0.25">
      <c r="A14" s="16"/>
      <c r="B14" s="16"/>
      <c r="C14" s="14">
        <v>31</v>
      </c>
      <c r="D14" s="14" t="s">
        <v>28</v>
      </c>
      <c r="E14" s="10"/>
      <c r="F14" s="11"/>
      <c r="G14" s="11"/>
      <c r="H14" s="11"/>
      <c r="I14" s="159"/>
    </row>
  </sheetData>
  <mergeCells count="3">
    <mergeCell ref="A1:I1"/>
    <mergeCell ref="A3:I3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POSEBNI DIO</vt:lpstr>
      <vt:lpstr>Rashodi prema funkcijskoj klasi</vt:lpstr>
      <vt:lpstr>Račun financiranja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OS Belica Knjigovods</cp:lastModifiedBy>
  <cp:lastPrinted>2023-07-11T10:41:36Z</cp:lastPrinted>
  <dcterms:created xsi:type="dcterms:W3CDTF">2022-08-12T12:51:27Z</dcterms:created>
  <dcterms:modified xsi:type="dcterms:W3CDTF">2023-07-11T10:44:34Z</dcterms:modified>
</cp:coreProperties>
</file>